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44" documentId="13_ncr:1_{F6CB121F-512D-4AA6-A0C1-0FB36C537598}" xr6:coauthVersionLast="47" xr6:coauthVersionMax="47" xr10:uidLastSave="{05433B80-A639-448C-89F7-EFAF4201046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<sst xmlns="http://schemas.openxmlformats.org/spreadsheetml/2006/main" count="179040" uniqueCount="39111">
  <si>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</si>
  <si>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</si>
  <si>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</si>
  <si>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</si>
  <si>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</si>
  <si>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</si>
  <si>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</si>
  <si>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</si>
  <si>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</si>
  <si>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</si>
  <si>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</si>
  <si>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</si>
  <si>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</si>
  <si>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</si>
  <si>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</si>
  <si>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</si>
  <si>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</si>
  <si>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</si>
  <si>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</si>
  <si>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</si>
  <si>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</si>
  <si>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</si>
  <si>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</si>
  <si>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</si>
  <si>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</si>
  <si>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</si>
  <si>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</si>
  <si>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</si>
  <si>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</si>
  <si>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</si>
  <si>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</si>
  <si>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</si>
  <si>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</si>
  <si>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</si>
  <si>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</si>
  <si>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</si>
  <si>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</si>
  <si>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</si>
  <si>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</si>
  <si>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</si>
  <si>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</si>
  <si>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</si>
  <si>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</si>
  <si>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</si>
  <si>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</si>
  <si>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</si>
  <si>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</si>
  <si>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</si>
  <si>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</si>
  <si>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</si>
  <si>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</si>
  <si>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</si>
  <si>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</si>
  <si>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</si>
  <si>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</si>
  <si>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</si>
  <si>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</si>
  <si>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</si>
  <si>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</si>
  <si>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</si>
  <si>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</si>
  <si>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</si>
  <si>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</si>
  <si>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</si>
  <si>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</si>
  <si>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</si>
  <si>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</si>
  <si>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</si>
  <si>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</si>
  <si>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</si>
  <si>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</si>
  <si>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</si>
  <si>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</si>
  <si>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</si>
  <si>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</si>
  <si>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</si>
  <si>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</si>
  <si>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</si>
  <si>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</si>
  <si>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</si>
  <si>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</si>
  <si>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</si>
  <si>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</si>
  <si>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</si>
  <si>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</si>
  <si>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</si>
  <si>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</si>
  <si>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</si>
  <si>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</si>
  <si>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</si>
  <si>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</si>
  <si>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</si>
  <si>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</si>
  <si>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</si>
  <si>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</si>
  <si>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</si>
  <si>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</si>
  <si>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</si>
  <si>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</si>
  <si>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</si>
  <si>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</si>
  <si>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</si>
  <si>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</si>
  <si>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</si>
  <si>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</si>
  <si>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</si>
  <si>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</si>
  <si>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</si>
  <si>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</si>
  <si>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</si>
  <si>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</si>
  <si>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</si>
  <si>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</si>
  <si>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</si>
  <si>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</si>
  <si>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</si>
  <si>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</si>
  <si>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</si>
  <si>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</si>
  <si>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</si>
  <si>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</si>
  <si>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</si>
  <si>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</si>
  <si>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</si>
  <si>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</si>
  <si>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</si>
  <si>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</si>
  <si>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</si>
  <si>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</si>
  <si>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</si>
  <si>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</si>
  <si>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</si>
  <si>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</si>
  <si>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</si>
  <si>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</si>
  <si>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</si>
  <si>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</si>
  <si>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</si>
  <si>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</si>
  <si>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</si>
  <si>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</si>
  <si>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</si>
  <si>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</si>
  <si>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</si>
  <si>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</si>
  <si>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</si>
  <si>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</si>
  <si>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</si>
  <si>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</si>
  <si>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</si>
  <si>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</si>
  <si>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</si>
  <si>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</si>
  <si>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</si>
  <si>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</si>
  <si>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</si>
  <si>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</si>
  <si>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</si>
  <si>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</si>
  <si>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</si>
  <si>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</si>
  <si>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</si>
  <si>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</si>
  <si>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</si>
  <si>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</si>
  <si>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</si>
  <si>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</si>
  <si>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</si>
  <si>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</si>
  <si>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</si>
  <si>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</si>
  <si>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</si>
  <si>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</si>
  <si>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</si>
  <si>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</si>
  <si>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</si>
  <si>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</si>
  <si>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</si>
  <si>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</si>
  <si>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</si>
  <si>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</si>
  <si>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</si>
  <si>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</si>
  <si>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</si>
  <si>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</si>
  <si>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</si>
  <si>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</si>
  <si>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</si>
  <si>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</si>
  <si>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</si>
  <si>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</si>
  <si>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</si>
  <si>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</si>
  <si>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</si>
  <si>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</si>
  <si>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</si>
  <si>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</si>
  <si>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</si>
  <si>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</si>
  <si>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</si>
  <si>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</si>
  <si>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</si>
  <si>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</si>
  <si>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</si>
  <si>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</si>
  <si>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</si>
  <si>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</si>
  <si>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</si>
  <si>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</si>
  <si>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</si>
  <si>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</si>
  <si>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</si>
  <si>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</si>
  <si>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</si>
  <si>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</si>
  <si>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</si>
  <si>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</si>
  <si>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</si>
  <si>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</si>
  <si>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</si>
  <si>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</si>
  <si>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</si>
  <si>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</si>
  <si>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</si>
  <si>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</si>
  <si>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</si>
  <si>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</si>
  <si>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</si>
  <si>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</si>
  <si>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</si>
  <si>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</si>
  <si>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</si>
  <si>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</si>
  <si>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</si>
  <si>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</si>
  <si>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</si>
  <si>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</si>
  <si>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</si>
  <si>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</si>
  <si>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</si>
  <si>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</si>
  <si>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</si>
  <si>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</si>
  <si>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</si>
  <si>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</si>
  <si>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</si>
  <si>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</si>
  <si>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</si>
  <si>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</si>
  <si>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</si>
  <si>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</si>
  <si>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</si>
  <si>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</si>
  <si>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</si>
  <si>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</si>
  <si>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</si>
  <si>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</si>
  <si>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</si>
  <si>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</si>
  <si>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</si>
  <si>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</si>
  <si>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</si>
  <si>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</si>
  <si>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</si>
  <si>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</si>
  <si>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</si>
  <si>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</si>
  <si>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</si>
  <si>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</si>
  <si>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</si>
  <si>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</si>
  <si>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</si>
  <si>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</si>
  <si>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</si>
  <si>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</si>
  <si>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</si>
  <si>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</si>
  <si>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</si>
  <si>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</si>
  <si>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</si>
  <si>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</si>
  <si>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</si>
  <si>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</si>
  <si>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</si>
  <si>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</si>
  <si>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</si>
  <si>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</si>
  <si>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</si>
  <si>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</si>
  <si>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</si>
  <si>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</si>
  <si>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</si>
  <si>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</si>
  <si>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</si>
  <si>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</si>
  <si>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</si>
  <si>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</si>
  <si>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</si>
  <si>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</si>
  <si>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</si>
  <si>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</si>
  <si>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</si>
  <si>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</si>
  <si>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</si>
  <si>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</si>
  <si>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</si>
  <si>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</si>
  <si>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</si>
  <si>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</si>
  <si>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</si>
  <si>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</si>
  <si>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</si>
  <si>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</si>
  <si>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</si>
  <si>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</si>
  <si>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</si>
  <si>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</si>
  <si>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</si>
  <si>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</si>
  <si>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</si>
  <si>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</si>
  <si>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</si>
  <si>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</si>
  <si>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</si>
  <si>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</si>
  <si>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</si>
  <si>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</si>
  <si>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</si>
  <si>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</si>
  <si>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</si>
  <si>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</si>
  <si>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</si>
  <si>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</si>
  <si>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</si>
  <si>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</si>
  <si>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</si>
  <si>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</si>
  <si>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</si>
  <si>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</si>
  <si>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</si>
  <si>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</si>
  <si>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</si>
  <si>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</si>
  <si>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</si>
  <si>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</si>
  <si>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</si>
  <si>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</si>
  <si>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</si>
  <si>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</si>
  <si>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</si>
  <si>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</si>
  <si>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</si>
  <si>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</si>
  <si>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</si>
  <si>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</si>
  <si>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</si>
  <si>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</si>
  <si>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</si>
  <si>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</si>
  <si>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</si>
  <si>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</si>
  <si>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</si>
  <si>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</si>
  <si>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</si>
  <si>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</si>
  <si>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</si>
  <si>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</si>
  <si>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</si>
  <si>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</si>
  <si>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</si>
  <si>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</si>
  <si>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</si>
  <si>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</si>
  <si>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</si>
  <si>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</si>
  <si>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</si>
  <si>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</si>
  <si>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</si>
  <si>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</si>
  <si>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</si>
  <si>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</si>
  <si>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</si>
  <si>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</si>
  <si>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</si>
  <si>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</si>
  <si>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</si>
  <si>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</si>
  <si>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</si>
  <si>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</si>
  <si>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</si>
  <si>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</si>
  <si>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</si>
  <si>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</si>
  <si>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</si>
  <si>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</si>
  <si>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</si>
  <si>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</si>
  <si>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</si>
  <si>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</si>
  <si>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</si>
  <si>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</si>
  <si>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</si>
  <si>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</si>
  <si>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</si>
  <si>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</si>
  <si>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</si>
  <si>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</si>
  <si>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</si>
  <si>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</si>
  <si>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</si>
  <si>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</si>
  <si>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</si>
  <si>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</si>
  <si>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</si>
  <si>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</si>
  <si>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</si>
  <si>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</si>
  <si>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</si>
  <si>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</si>
  <si>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</si>
  <si>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</si>
  <si>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</si>
  <si>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</si>
  <si>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</si>
  <si>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</si>
  <si>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</si>
  <si>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</si>
  <si>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</si>
  <si>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</si>
  <si>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</si>
  <si>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</si>
  <si>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</si>
  <si>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</si>
  <si>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</si>
  <si>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</si>
  <si>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</si>
  <si>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</si>
  <si>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</si>
  <si>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</si>
  <si>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</si>
  <si>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</si>
  <si>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</si>
  <si>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</si>
  <si>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</si>
  <si>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</si>
  <si>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</si>
  <si>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</si>
  <si>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</si>
  <si>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</si>
  <si>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</si>
  <si>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</si>
  <si>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</si>
  <si>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</si>
  <si>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</si>
  <si>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</si>
  <si>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</si>
  <si>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</si>
  <si>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</si>
  <si>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</si>
  <si>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</si>
  <si>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</si>
  <si>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</si>
  <si>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</si>
  <si>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</si>
  <si>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</si>
  <si>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</si>
  <si>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</si>
  <si>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</si>
  <si>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</si>
  <si>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</si>
  <si>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</si>
  <si>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</si>
  <si>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</si>
  <si>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</si>
  <si>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</si>
  <si>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</si>
  <si>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</si>
  <si>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</si>
  <si>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</si>
  <si>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</si>
  <si>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</si>
  <si>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</si>
  <si>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</si>
  <si>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</si>
  <si>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</si>
  <si>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</si>
  <si>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</si>
  <si>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</si>
  <si>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</si>
  <si>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</si>
  <si>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</si>
  <si>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</si>
  <si>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</si>
  <si>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</si>
  <si>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</si>
  <si>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</si>
  <si>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</si>
  <si>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</si>
  <si>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</si>
  <si>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</si>
  <si>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</si>
  <si>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</si>
  <si>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</si>
  <si>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</si>
  <si>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</si>
  <si>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</si>
  <si>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</si>
  <si>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</si>
  <si>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</si>
  <si>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</si>
  <si>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</si>
  <si>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</si>
  <si>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</si>
  <si>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</si>
  <si>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</si>
  <si>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</si>
  <si>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</si>
  <si>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</si>
  <si>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</si>
  <si>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</si>
  <si>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</si>
  <si>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</si>
  <si>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</si>
  <si>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</si>
  <si>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</si>
  <si>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</si>
  <si>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</si>
  <si>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</si>
  <si>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</si>
  <si>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</si>
  <si>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</si>
  <si>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</si>
  <si>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</si>
  <si>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</si>
  <si>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</si>
  <si>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</si>
  <si>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</si>
  <si>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</si>
  <si>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</si>
  <si>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</si>
  <si>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</si>
  <si>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</si>
  <si>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</si>
  <si>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</si>
  <si>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</si>
  <si>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</si>
  <si>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</si>
  <si>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</si>
  <si>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</si>
  <si>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</si>
  <si>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</si>
  <si>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</si>
  <si>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</si>
  <si>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</si>
  <si>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</si>
  <si>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</si>
  <si>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</si>
  <si>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</si>
  <si>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</si>
  <si>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</si>
  <si>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</si>
  <si>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</si>
  <si>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</si>
  <si>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</si>
  <si>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</si>
  <si>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</si>
  <si>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</si>
  <si>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</si>
  <si>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</si>
  <si>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</si>
  <si>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</si>
  <si>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</si>
  <si>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</si>
  <si>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</si>
  <si>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</si>
  <si>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</si>
  <si>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</si>
  <si>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</si>
  <si>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</si>
  <si>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</si>
  <si>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</si>
  <si>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</si>
  <si>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</si>
  <si>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</si>
  <si>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</si>
  <si>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</si>
  <si>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</si>
  <si>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</si>
  <si>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</si>
  <si>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</si>
  <si>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</si>
  <si>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</si>
  <si>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</si>
  <si>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</si>
  <si>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</si>
  <si>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</si>
  <si>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</si>
  <si>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</si>
  <si>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</si>
  <si>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</si>
  <si>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</si>
  <si>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</si>
  <si>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</si>
  <si>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</si>
  <si>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</si>
  <si>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</si>
  <si>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</si>
  <si>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</si>
  <si>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</si>
  <si>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</si>
  <si>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</si>
  <si>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</si>
  <si>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</si>
  <si>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</si>
  <si>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</si>
  <si>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</si>
  <si>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</si>
  <si>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</si>
  <si>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</si>
  <si>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</si>
  <si>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</si>
  <si>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</si>
  <si>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</si>
  <si>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</si>
  <si>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</si>
  <si>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</si>
  <si>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</si>
  <si>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</si>
  <si>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</si>
  <si>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</si>
  <si>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</si>
  <si>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</si>
  <si>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</si>
  <si>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</si>
  <si>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</si>
  <si>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</si>
  <si>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</si>
  <si>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</si>
  <si>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</si>
  <si>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</si>
  <si>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</si>
  <si>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</si>
  <si>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</si>
  <si>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</si>
  <si>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</si>
  <si>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</si>
  <si>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</si>
  <si>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</si>
  <si>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</si>
  <si>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</si>
  <si>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</si>
  <si>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</si>
  <si>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</si>
  <si>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</si>
  <si>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</si>
  <si>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</si>
  <si>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</si>
  <si>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</si>
  <si>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</si>
  <si>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</si>
  <si>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</si>
  <si>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</si>
  <si>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</si>
  <si>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</si>
  <si>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</si>
  <si>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</si>
  <si>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</si>
  <si>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</si>
  <si>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</si>
  <si>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</si>
  <si>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</si>
  <si>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</si>
  <si>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</si>
  <si>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</si>
  <si>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</si>
  <si>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</si>
  <si>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</si>
  <si>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</si>
  <si>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</si>
  <si>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</si>
  <si>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</si>
  <si>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</si>
  <si>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</si>
  <si>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</si>
  <si>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</si>
  <si>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</si>
  <si>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</si>
  <si>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</si>
  <si>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</si>
  <si>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</si>
  <si>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</si>
  <si>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</si>
  <si>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</si>
  <si>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</si>
  <si>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</si>
  <si>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</si>
  <si>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</si>
  <si>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</si>
  <si>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</si>
  <si>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</si>
  <si>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</si>
  <si>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</si>
  <si>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</si>
  <si>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</si>
  <si>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</si>
  <si>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</si>
  <si>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</si>
  <si>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</si>
  <si>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</si>
  <si>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</si>
  <si>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</si>
  <si>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</si>
  <si>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</si>
  <si>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</si>
  <si>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</si>
  <si>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</si>
  <si>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</si>
  <si>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</si>
  <si>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</si>
  <si>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</si>
  <si>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</si>
  <si>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</si>
  <si>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</si>
  <si>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</si>
  <si>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</si>
  <si>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</si>
  <si>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</si>
  <si>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</si>
  <si>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</si>
  <si>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</si>
  <si>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</si>
  <si>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</si>
  <si>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</si>
  <si>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</si>
  <si>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</si>
  <si>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</si>
  <si>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</si>
  <si>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</si>
  <si>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</si>
  <si>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</si>
  <si>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</si>
  <si>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</si>
  <si>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</si>
  <si>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</si>
  <si>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</si>
  <si>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</si>
  <si>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</si>
  <si>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</si>
  <si>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</si>
  <si>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</si>
  <si>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</si>
  <si>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</si>
  <si>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</si>
  <si>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</si>
  <si>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</si>
  <si>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</si>
  <si>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</si>
  <si>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</si>
  <si>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</si>
  <si>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</si>
  <si>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</si>
  <si>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</si>
  <si>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</si>
  <si>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</si>
  <si>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</si>
  <si>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</si>
  <si>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</si>
  <si>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</si>
  <si>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</si>
  <si>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</si>
  <si>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</si>
  <si>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</si>
  <si>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</si>
  <si>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</si>
  <si>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</si>
  <si>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</si>
  <si>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</si>
  <si>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</si>
  <si>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</si>
  <si>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</si>
  <si>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</si>
  <si>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</si>
  <si>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</si>
  <si>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</si>
  <si>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</si>
  <si>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</si>
  <si>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</si>
  <si>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</si>
  <si>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</si>
  <si>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</si>
  <si>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</si>
  <si>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</si>
  <si>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</si>
  <si>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</si>
  <si>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</si>
  <si>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</si>
  <si>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</si>
  <si>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</si>
  <si>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</si>
  <si>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</si>
  <si>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</si>
  <si>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</si>
  <si>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</si>
  <si>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</si>
  <si>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</si>
  <si>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</si>
  <si>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</si>
  <si>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</si>
  <si>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</si>
  <si>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</si>
  <si>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</si>
  <si>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</si>
  <si>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</si>
  <si>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</si>
  <si>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</si>
  <si>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</si>
  <si>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</si>
  <si>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</si>
  <si>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</si>
  <si>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</si>
  <si>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</si>
  <si>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</si>
  <si>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</si>
  <si>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</si>
  <si>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</si>
  <si>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</si>
  <si>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</si>
  <si>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</si>
  <si>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</si>
  <si>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</si>
  <si>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</si>
  <si>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</si>
  <si>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</si>
  <si>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</si>
  <si>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</si>
  <si>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</si>
  <si>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</si>
  <si>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</si>
  <si>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</si>
  <si>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</si>
  <si>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</si>
  <si>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</si>
  <si>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</si>
  <si>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</si>
  <si>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</si>
  <si>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</si>
  <si>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</si>
  <si>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</si>
  <si>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</si>
  <si>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</si>
  <si>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</si>
  <si>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</si>
  <si>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</si>
  <si>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</si>
  <si>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</si>
  <si>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</si>
  <si>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</si>
  <si>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</si>
  <si>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</si>
  <si>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</si>
  <si>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</si>
  <si>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</si>
  <si>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</si>
  <si>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</si>
  <si>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</si>
  <si>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</si>
  <si>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</si>
  <si>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</si>
  <si>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</si>
  <si>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</si>
  <si>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</si>
  <si>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</si>
  <si>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</si>
  <si>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</si>
  <si>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</si>
  <si>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</si>
  <si>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</si>
  <si>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</si>
  <si>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</si>
  <si>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</si>
  <si>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</si>
  <si>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</si>
  <si>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</si>
  <si>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</si>
  <si>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</si>
  <si>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</si>
  <si>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</si>
  <si>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</si>
  <si>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</si>
  <si>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</si>
  <si>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</si>
  <si>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</si>
  <si>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</si>
  <si>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</si>
  <si>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</si>
  <si>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</si>
  <si>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</si>
  <si>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</si>
  <si>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</si>
  <si>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</si>
  <si>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</si>
  <si>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</si>
  <si>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</si>
  <si>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</si>
  <si>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</si>
  <si>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</si>
  <si>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</si>
  <si>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</si>
  <si>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</si>
  <si>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</si>
  <si>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</si>
  <si>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</si>
  <si>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</si>
  <si>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</si>
  <si>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</si>
  <si>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</si>
  <si>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</si>
  <si>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</si>
  <si>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</si>
  <si>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</si>
  <si>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</si>
  <si>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</si>
  <si>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</si>
  <si>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</si>
  <si>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</si>
  <si>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</si>
  <si>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</si>
  <si>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</si>
  <si>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</si>
  <si>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</si>
  <si>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</si>
  <si>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</si>
  <si>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</si>
  <si>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</si>
  <si>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</si>
  <si>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</si>
  <si>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</si>
  <si>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</si>
  <si>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</si>
  <si>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</si>
  <si>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</si>
  <si>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</si>
  <si>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</si>
  <si>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</si>
  <si>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</si>
  <si>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</si>
  <si>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</si>
  <si>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</si>
  <si>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</si>
  <si>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</si>
  <si>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</si>
  <si>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</si>
  <si>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</si>
  <si>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</si>
  <si>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</si>
  <si>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</si>
  <si>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</si>
  <si>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</si>
  <si>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</si>
  <si>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</si>
  <si>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</si>
  <si>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</si>
  <si>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</si>
  <si>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</si>
  <si>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</si>
  <si>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</si>
  <si>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</si>
  <si>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</si>
  <si>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</si>
  <si>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</si>
  <si>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</si>
  <si>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</si>
  <si>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</si>
  <si>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</si>
  <si>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</si>
  <si>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</si>
  <si>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</si>
  <si>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</si>
  <si>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</si>
  <si>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</si>
  <si>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</si>
  <si>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</si>
  <si>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</si>
  <si>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</si>
  <si>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</si>
  <si>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</si>
  <si>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</si>
  <si>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</si>
  <si>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</si>
  <si>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</si>
  <si>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</si>
  <si>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</si>
  <si>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</si>
  <si>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</si>
  <si>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</si>
  <si>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</si>
  <si>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</si>
  <si>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</si>
  <si>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</si>
  <si>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</si>
  <si>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</si>
  <si>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</si>
  <si>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</si>
  <si>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</si>
  <si>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</si>
  <si>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</si>
  <si>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</si>
  <si>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</si>
  <si>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</si>
  <si>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</si>
  <si>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</si>
  <si>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</si>
  <si>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</si>
  <si>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</si>
  <si>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</si>
  <si>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</si>
  <si>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</si>
  <si>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</si>
  <si>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</si>
  <si>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</si>
  <si>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</si>
  <si>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</si>
  <si>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</si>
  <si>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</si>
  <si>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</si>
  <si>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</si>
  <si>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</si>
  <si>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</si>
  <si>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</si>
  <si>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</si>
  <si>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</si>
  <si>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</si>
  <si>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</si>
  <si>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</si>
  <si>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</si>
  <si>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</si>
  <si>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</si>
  <si>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</si>
  <si>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</si>
  <si>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</si>
  <si>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</si>
  <si>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</si>
  <si>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</si>
  <si>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</si>
  <si>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</si>
  <si>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</si>
  <si>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</si>
  <si>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</si>
  <si>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</si>
  <si>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</si>
  <si>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</si>
  <si>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</si>
  <si>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</si>
  <si>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</si>
  <si>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</si>
  <si>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</si>
  <si>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</si>
  <si>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</si>
  <si>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</si>
  <si>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</si>
  <si>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</si>
  <si>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</si>
  <si>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</si>
  <si>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</si>
  <si>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</si>
  <si>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</si>
  <si>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</si>
  <si>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</si>
  <si>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</si>
  <si>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</si>
  <si>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</si>
  <si>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</si>
  <si>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</si>
  <si>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</si>
  <si>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</si>
  <si>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</si>
  <si>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</si>
  <si>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</si>
  <si>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</si>
  <si>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</si>
  <si>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</si>
  <si>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</si>
  <si>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</si>
  <si>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</si>
  <si>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</si>
  <si>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</si>
  <si>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</si>
  <si>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</si>
  <si>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</si>
  <si>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</si>
  <si>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</si>
  <si>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</si>
  <si>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</si>
  <si>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</si>
  <si>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</si>
  <si>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</si>
  <si>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</si>
  <si>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</si>
  <si>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</si>
  <si>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</si>
  <si>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</si>
  <si>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</si>
  <si>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</si>
  <si>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</si>
  <si>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</si>
  <si>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</si>
  <si>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</si>
  <si>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</si>
  <si>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</si>
  <si>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</si>
  <si>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</si>
  <si>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</si>
  <si>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</si>
  <si>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</si>
  <si>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</si>
  <si>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</si>
  <si>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</si>
  <si>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</si>
  <si>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</si>
  <si>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</si>
  <si>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</si>
  <si>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</si>
  <si>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</si>
  <si>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</si>
  <si>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</si>
  <si>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</si>
  <si>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</si>
  <si>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</si>
  <si>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</si>
  <si>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</si>
  <si>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</si>
  <si>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</si>
  <si>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</si>
  <si>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</si>
  <si>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</si>
  <si>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</si>
  <si>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</si>
  <si>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</si>
  <si>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</si>
  <si>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</si>
  <si>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</si>
  <si>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</si>
  <si>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</si>
  <si>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</si>
  <si>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</si>
  <si>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</si>
  <si>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</si>
  <si>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</si>
  <si>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</si>
  <si>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</si>
  <si>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</si>
  <si>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</si>
  <si>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</si>
  <si>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</si>
  <si>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</si>
  <si>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</si>
  <si>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</si>
  <si>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</si>
  <si>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</si>
  <si>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</si>
  <si>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</si>
  <si>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</si>
  <si>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</si>
  <si>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</si>
  <si>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</si>
  <si>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</si>
  <si>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</si>
  <si>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</si>
  <si>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</si>
  <si>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</si>
  <si>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</si>
  <si>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</si>
  <si>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</si>
  <si>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</si>
  <si>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</si>
  <si>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</si>
  <si>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</si>
  <si>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</si>
  <si>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</si>
  <si>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</si>
  <si>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</si>
  <si>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</si>
  <si>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</si>
  <si>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</si>
  <si>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</si>
  <si>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</si>
  <si>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</si>
  <si>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</si>
  <si>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</si>
  <si>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</si>
  <si>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</si>
  <si>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</si>
  <si>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</si>
  <si>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</si>
  <si>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</si>
  <si>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</si>
  <si>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</si>
  <si>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</si>
  <si>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</si>
  <si>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</si>
  <si>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</si>
  <si>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</si>
  <si>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</si>
  <si>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</si>
  <si>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</si>
  <si>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</si>
  <si>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</si>
  <si>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</si>
  <si>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</si>
  <si>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</si>
  <si>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</si>
  <si>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</si>
  <si>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</si>
  <si>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</si>
  <si>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</si>
  <si>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</si>
  <si>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</si>
  <si>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</si>
  <si>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</si>
  <si>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</si>
  <si>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</si>
  <si>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</si>
  <si>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</si>
  <si>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</si>
  <si>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</si>
  <si>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</si>
  <si>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</si>
  <si>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</si>
  <si>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</si>
  <si>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</si>
  <si>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</si>
  <si>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</si>
  <si>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</si>
  <si>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</si>
  <si>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</si>
  <si>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</si>
  <si>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</si>
  <si>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</si>
  <si>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</si>
  <si>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</si>
  <si>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</si>
  <si>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</si>
  <si>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</si>
  <si>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</si>
  <si>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</si>
  <si>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</si>
  <si>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</si>
  <si>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</si>
  <si>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</si>
  <si>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</si>
  <si>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</si>
  <si>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</si>
  <si>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</si>
  <si>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</si>
  <si>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</si>
  <si>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</si>
  <si>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</si>
  <si>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</si>
  <si>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</si>
  <si>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</si>
  <si>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</si>
  <si>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</si>
  <si>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</si>
  <si>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</si>
  <si>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</si>
  <si>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</si>
  <si>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</si>
  <si>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</si>
  <si>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</si>
  <si>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</si>
  <si>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</si>
  <si>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</si>
  <si>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</si>
  <si>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</si>
  <si>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</si>
  <si>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</si>
  <si>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</si>
  <si>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</si>
  <si>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</si>
  <si>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</si>
  <si>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</si>
  <si>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</si>
  <si>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</si>
  <si>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</si>
  <si>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</si>
  <si>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</si>
  <si>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</si>
  <si>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</si>
  <si>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</si>
  <si>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</si>
  <si>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</si>
  <si>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</si>
  <si>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</si>
  <si>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</si>
  <si>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</si>
  <si>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</si>
  <si>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</si>
  <si>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</si>
  <si>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</si>
  <si>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</si>
  <si>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</si>
  <si>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</si>
  <si>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</si>
  <si>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</si>
  <si>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</si>
  <si>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</si>
  <si>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</si>
  <si>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</si>
  <si>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</si>
  <si>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</si>
  <si>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</si>
  <si>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</si>
  <si>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</si>
  <si>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</si>
  <si>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</si>
  <si>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</si>
  <si>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</si>
  <si>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</si>
  <si>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</si>
  <si>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</si>
  <si>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</si>
  <si>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</si>
  <si>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</si>
  <si>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</si>
  <si>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</si>
  <si>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</si>
  <si>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</si>
  <si>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</si>
  <si>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</si>
  <si>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</si>
  <si>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</si>
  <si>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</si>
  <si>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</si>
  <si>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</si>
  <si>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</si>
  <si>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</si>
  <si>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</si>
  <si>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</si>
  <si>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</si>
  <si>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</si>
  <si>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</si>
  <si>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</si>
  <si>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</si>
  <si>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</si>
  <si>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</si>
  <si>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</si>
  <si>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</si>
  <si>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</si>
  <si>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</si>
  <si>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</si>
  <si>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</si>
  <si>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</si>
  <si>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</si>
  <si>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</si>
  <si>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</si>
  <si>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</si>
  <si>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</si>
  <si>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</si>
  <si>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</si>
  <si>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</si>
  <si>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</si>
  <si>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</si>
  <si>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</si>
  <si>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</si>
  <si>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</si>
  <si>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</si>
  <si>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</si>
  <si>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</si>
  <si>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</si>
  <si>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</si>
  <si>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</si>
  <si>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</si>
  <si>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</si>
  <si>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</si>
  <si>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</si>
  <si>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</si>
  <si>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</si>
  <si>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</si>
  <si>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</si>
  <si>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</si>
  <si>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</si>
  <si>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</si>
  <si>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</si>
  <si>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</si>
  <si>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</si>
  <si>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</si>
  <si>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</si>
  <si>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</si>
  <si>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</si>
  <si>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</si>
  <si>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</si>
  <si>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</si>
  <si>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</si>
  <si>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</si>
  <si>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</si>
  <si>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</si>
  <si>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</si>
  <si>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</si>
  <si>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</si>
  <si>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</si>
  <si>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</si>
  <si>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</si>
  <si>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</si>
  <si>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</si>
  <si>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</si>
  <si>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</si>
  <si>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</si>
  <si>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</si>
  <si>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</si>
  <si>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</si>
  <si>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</si>
  <si>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</si>
  <si>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</si>
  <si>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</si>
  <si>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</si>
  <si>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</si>
  <si>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</si>
  <si>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</si>
  <si>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</si>
  <si>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</si>
  <si>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</si>
  <si>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</si>
  <si>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</si>
  <si>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</si>
  <si>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</si>
  <si>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</si>
  <si>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</si>
  <si>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</si>
  <si>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</si>
  <si>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</si>
  <si>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</si>
  <si>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</si>
  <si>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</si>
  <si>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</si>
  <si>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</si>
  <si>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</si>
  <si>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</si>
  <si>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</si>
  <si>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</si>
  <si>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</si>
  <si>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</si>
  <si>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</si>
  <si>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</si>
  <si>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</si>
  <si>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</si>
  <si>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</si>
  <si>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</si>
  <si>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</si>
  <si>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</si>
  <si>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</si>
  <si>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</si>
  <si>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</si>
  <si>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</si>
  <si>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</si>
  <si>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</si>
  <si>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</si>
  <si>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</si>
  <si>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</si>
  <si>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</si>
  <si>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</si>
  <si>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</si>
  <si>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</si>
  <si>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</si>
  <si>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</si>
  <si>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</si>
  <si>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</si>
  <si>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</si>
  <si>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</si>
  <si>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</si>
  <si>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</si>
  <si>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</si>
  <si>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</si>
  <si>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</si>
  <si>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</si>
  <si>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</si>
  <si>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</si>
  <si>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</si>
  <si>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</si>
  <si>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</si>
  <si>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</si>
  <si>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</si>
  <si>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</si>
  <si>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</si>
  <si>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</si>
  <si>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</si>
  <si>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</si>
  <si>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</si>
  <si>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</si>
  <si>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</si>
  <si>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</si>
  <si>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</si>
  <si>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</si>
  <si>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</si>
  <si>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</si>
  <si>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</si>
  <si>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</si>
  <si>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</si>
  <si>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</si>
  <si>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</si>
  <si>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</si>
  <si>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</si>
  <si>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</si>
  <si>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</si>
  <si>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</si>
  <si>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</si>
  <si>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</si>
  <si>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</si>
  <si>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</si>
  <si>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</si>
  <si>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</si>
  <si>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</si>
  <si>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</si>
  <si>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</si>
  <si>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</si>
  <si>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</si>
  <si>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</si>
  <si>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</si>
  <si>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</si>
  <si>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</si>
  <si>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</si>
  <si>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</si>
  <si>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</si>
  <si>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</si>
  <si>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</si>
  <si>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</si>
  <si>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</si>
  <si>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</si>
  <si>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</si>
  <si>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</si>
  <si>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</si>
  <si>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</si>
  <si>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</si>
  <si>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</si>
  <si>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</si>
  <si>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</si>
  <si>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</si>
  <si>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</si>
  <si>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</si>
  <si>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</si>
  <si>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</si>
  <si>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</si>
  <si>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</si>
  <si>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</si>
  <si>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</si>
  <si>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</si>
  <si>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</si>
  <si>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</si>
  <si>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</si>
  <si>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</si>
  <si>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</si>
  <si>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</si>
  <si>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</si>
  <si>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</si>
  <si>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</si>
  <si>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</si>
  <si>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</si>
  <si>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</si>
  <si>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</si>
  <si>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</si>
  <si>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</si>
  <si>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</si>
  <si>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</si>
  <si>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</si>
  <si>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</si>
  <si>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</si>
  <si>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</si>
  <si>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</si>
  <si>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</si>
  <si>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</si>
  <si>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</si>
  <si>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</si>
  <si>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</si>
  <si>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</si>
  <si>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</si>
  <si>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</si>
  <si>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</si>
  <si>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</si>
  <si>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</si>
  <si>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</si>
  <si>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</si>
  <si>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</si>
  <si>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</si>
  <si>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</si>
  <si>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</si>
  <si>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</si>
  <si>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</si>
  <si>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</si>
  <si>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</si>
  <si>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</si>
  <si>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</si>
  <si>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</si>
  <si>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</si>
  <si>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</si>
  <si>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</si>
  <si>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</si>
  <si>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</si>
  <si>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</si>
  <si>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</si>
  <si>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</si>
  <si>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</si>
  <si>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</si>
  <si>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</si>
  <si>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</si>
  <si>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</si>
  <si>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</si>
  <si>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</si>
  <si>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</si>
  <si>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</si>
  <si>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</si>
  <si>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</si>
  <si>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</si>
  <si>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</si>
  <si>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</si>
  <si>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</si>
  <si>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</si>
  <si>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</si>
  <si>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</si>
  <si>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</si>
  <si>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</si>
  <si>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</si>
  <si>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</si>
  <si>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</si>
  <si>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</si>
  <si>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</si>
  <si>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</si>
  <si>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</si>
  <si>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</si>
  <si>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</si>
  <si>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</si>
  <si>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</si>
  <si>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</si>
  <si>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</si>
  <si>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</si>
  <si>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</si>
  <si>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</si>
  <si>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</si>
  <si>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</si>
  <si>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</si>
  <si>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</si>
  <si>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</si>
  <si>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</si>
  <si>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</si>
  <si>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</si>
  <si>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</si>
  <si>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</si>
  <si>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</si>
  <si>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</si>
  <si>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</si>
  <si>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</si>
  <si>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</si>
  <si>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</si>
  <si>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</si>
  <si>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</si>
  <si>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</si>
  <si>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</si>
  <si>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</si>
  <si>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</si>
  <si>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</si>
  <si>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</si>
  <si>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</si>
  <si>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</si>
  <si>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</si>
  <si>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</si>
  <si>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</si>
  <si>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</si>
  <si>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</si>
  <si>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</si>
  <si>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</si>
  <si>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</si>
  <si>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</si>
  <si>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</si>
  <si>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</si>
  <si>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</si>
  <si>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</si>
  <si>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</si>
  <si>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</si>
  <si>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</si>
  <si>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</si>
  <si>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</si>
  <si>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</si>
  <si>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</si>
  <si>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</si>
  <si>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</si>
  <si>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</si>
  <si>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</si>
  <si>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</si>
  <si>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</si>
  <si>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</si>
  <si>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</si>
  <si>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</si>
  <si>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</si>
  <si>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</si>
  <si>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</si>
  <si>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</si>
  <si>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</si>
  <si>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</si>
  <si>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</si>
  <si>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</si>
  <si>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</si>
  <si>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</si>
  <si>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</si>
  <si>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</si>
  <si>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</si>
  <si>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</si>
  <si>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</si>
  <si>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</si>
  <si>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</si>
  <si>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</si>
  <si>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</si>
  <si>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</si>
  <si>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</si>
  <si>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</si>
  <si>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</si>
  <si>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</si>
  <si>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</si>
  <si>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</si>
  <si>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</si>
  <si>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</si>
  <si>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</si>
  <si>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</si>
  <si>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</si>
  <si>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</si>
  <si>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</si>
  <si>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</si>
  <si>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</si>
  <si>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</si>
  <si>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</si>
  <si>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</si>
  <si>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</si>
  <si>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</si>
  <si>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</si>
  <si>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</si>
  <si>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</si>
  <si>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</si>
  <si>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</si>
  <si>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</si>
  <si>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</si>
  <si>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</si>
  <si>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</si>
  <si>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</si>
  <si>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</si>
  <si>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</si>
  <si>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</si>
  <si>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</si>
  <si>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</si>
  <si>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</si>
  <si>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</si>
  <si>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</si>
  <si>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</si>
  <si>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</si>
  <si>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</si>
  <si>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</si>
  <si>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</si>
  <si>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</si>
  <si>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</si>
  <si>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</si>
  <si>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</si>
  <si>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</si>
  <si>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</si>
  <si>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</si>
  <si>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</si>
  <si>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</si>
  <si>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</si>
  <si>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</si>
  <si>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</si>
  <si>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</si>
  <si>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</si>
  <si>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</si>
  <si>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</si>
  <si>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</si>
  <si>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</si>
  <si>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</si>
  <si>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</si>
  <si>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</si>
  <si>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</si>
  <si>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</si>
  <si>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</si>
  <si>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</si>
  <si>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</si>
  <si>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</si>
  <si>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</si>
  <si>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</si>
  <si>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</si>
  <si>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</si>
  <si>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</si>
  <si>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</si>
  <si>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</si>
  <si>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</si>
  <si>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</si>
  <si>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</si>
  <si>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</si>
  <si>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</si>
  <si>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</si>
  <si>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</si>
  <si>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</si>
  <si>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</si>
  <si>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</si>
  <si>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</si>
  <si>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</si>
  <si>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</si>
  <si>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</si>
  <si>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</si>
  <si>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</si>
  <si>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</si>
  <si>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</si>
  <si>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</si>
  <si>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</si>
  <si>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</si>
  <si>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</si>
  <si>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</si>
  <si>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</si>
  <si>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</si>
  <si>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</si>
  <si>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</si>
  <si>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</si>
  <si>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</si>
  <si>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</si>
  <si>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</si>
  <si>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</si>
  <si>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</si>
  <si>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</si>
  <si>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</si>
  <si>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</si>
  <si>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</si>
  <si>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</si>
  <si>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</si>
  <si>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</si>
  <si>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</si>
  <si>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</si>
  <si>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</si>
  <si>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</si>
  <si>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</si>
  <si>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</si>
  <si>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</si>
  <si>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</si>
  <si>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</si>
  <si>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</si>
  <si>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</si>
  <si>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</si>
  <si>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</si>
  <si>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</si>
  <si>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</si>
  <si>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</si>
  <si>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</si>
  <si>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</si>
  <si>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</si>
  <si>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</si>
  <si>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</si>
  <si>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</si>
  <si>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</si>
  <si>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</si>
  <si>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</si>
  <si>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</si>
  <si>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</si>
  <si>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</si>
  <si>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</si>
  <si>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</si>
  <si>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</si>
  <si>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</si>
  <si>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</si>
  <si>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</si>
  <si>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</si>
  <si>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</si>
  <si>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</si>
  <si>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</si>
  <si>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</si>
  <si>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</si>
  <si>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</si>
  <si>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</si>
  <si>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</si>
  <si>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</si>
  <si>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</si>
  <si>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</si>
  <si>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</si>
  <si>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</si>
  <si>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</si>
  <si>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</si>
  <si>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</si>
  <si>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</si>
  <si>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</si>
  <si>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</si>
  <si>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</si>
  <si>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</si>
  <si>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</si>
  <si>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</si>
  <si>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</si>
  <si>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</si>
  <si>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</si>
  <si>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</si>
  <si>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</si>
  <si>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</si>
  <si>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</si>
  <si>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</si>
  <si>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</si>
  <si>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</si>
  <si>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</si>
  <si>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</si>
  <si>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</si>
  <si>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</si>
  <si>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</si>
  <si>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</si>
  <si>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</si>
  <si>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</si>
  <si>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</si>
  <si>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</si>
  <si>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</si>
  <si>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</si>
  <si>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</si>
  <si>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</si>
  <si>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</si>
  <si>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</si>
  <si>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</si>
  <si>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</si>
  <si>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</si>
  <si>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</si>
  <si>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</si>
  <si>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</si>
  <si>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</si>
  <si>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</si>
  <si>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</si>
  <si>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</si>
  <si>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</si>
  <si>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</si>
  <si>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</si>
  <si>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</si>
  <si>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</si>
  <si>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</si>
  <si>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</si>
  <si>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</si>
  <si>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</si>
  <si>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</si>
  <si>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</si>
  <si>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</si>
  <si>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</si>
  <si>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</si>
  <si>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</si>
  <si>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</si>
  <si>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</si>
  <si>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</si>
  <si>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</si>
  <si>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</si>
  <si>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</si>
  <si>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</si>
  <si>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</si>
  <si>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</si>
  <si>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</si>
  <si>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</si>
  <si>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</si>
  <si>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</si>
  <si>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</si>
  <si>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</si>
  <si>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</si>
  <si>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</si>
  <si>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</si>
  <si>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</si>
  <si>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</si>
  <si>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</si>
  <si>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</si>
  <si>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</si>
  <si>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</si>
  <si>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</si>
  <si>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</si>
  <si>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</si>
  <si>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</si>
  <si>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</si>
  <si>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</si>
  <si>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</si>
  <si>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</si>
  <si>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</si>
  <si>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</si>
  <si>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</si>
  <si>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</si>
  <si>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</si>
  <si>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</si>
  <si>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</si>
  <si>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</si>
  <si>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</si>
  <si>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</si>
  <si>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</si>
  <si>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</si>
  <si>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</si>
  <si>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</si>
  <si>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</si>
  <si>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</si>
  <si>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</si>
  <si>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</si>
  <si>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</si>
  <si>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</si>
  <si>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</si>
  <si>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</si>
  <si>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</si>
  <si>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</si>
  <si>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</si>
  <si>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</si>
  <si>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</si>
  <si>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</si>
  <si>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</si>
  <si>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</si>
  <si>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</si>
  <si>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</si>
  <si>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</si>
  <si>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</si>
  <si>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</si>
  <si>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</si>
  <si>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</si>
  <si>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</si>
  <si>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</si>
  <si>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</si>
  <si>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</si>
  <si>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</si>
  <si>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</si>
  <si>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</si>
  <si>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</si>
  <si>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</si>
  <si>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</si>
  <si>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</si>
  <si>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</si>
  <si>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</si>
  <si>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</si>
  <si>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</si>
  <si>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</si>
  <si>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</si>
  <si>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</si>
  <si>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</si>
  <si>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</si>
  <si>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</si>
  <si>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</si>
  <si>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</si>
  <si>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</si>
  <si>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</si>
  <si>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</si>
  <si>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</si>
  <si>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</si>
  <si>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</si>
  <si>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</si>
  <si>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</si>
  <si>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</si>
  <si>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</si>
  <si>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</si>
  <si>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</si>
  <si>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</si>
  <si>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</si>
  <si>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</si>
  <si>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</si>
  <si>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</si>
  <si>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</si>
  <si>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</si>
  <si>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</si>
  <si>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</si>
  <si>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</si>
  <si>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</si>
  <si>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</si>
  <si>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</si>
  <si>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</si>
  <si>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</si>
  <si>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</si>
  <si>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</si>
  <si>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</si>
  <si>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</si>
  <si>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</si>
  <si>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</si>
  <si>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</si>
  <si>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</si>
  <si>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</si>
  <si>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</si>
  <si>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</si>
  <si>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</si>
  <si>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</si>
  <si>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</si>
  <si>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</si>
  <si>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</si>
  <si>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</si>
  <si>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</si>
  <si>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</si>
  <si>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</si>
  <si>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</si>
  <si>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</si>
  <si>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</si>
  <si>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</si>
  <si>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</si>
  <si>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</si>
  <si>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</si>
  <si>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</si>
  <si>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</si>
  <si>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</si>
  <si>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</si>
  <si>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</si>
  <si>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</si>
  <si>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</si>
  <si>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</si>
  <si>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</si>
  <si>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</si>
  <si>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</si>
  <si>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</si>
  <si>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</si>
  <si>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</si>
  <si>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</si>
  <si>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</si>
  <si>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</si>
  <si>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</si>
  <si>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</si>
  <si>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</si>
  <si>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</si>
  <si>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</si>
  <si>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</si>
  <si>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</si>
  <si>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</si>
  <si>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</si>
  <si>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</si>
  <si>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</si>
  <si>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</si>
  <si>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</si>
  <si>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</si>
  <si>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</si>
  <si>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</si>
  <si>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</si>
  <si>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</si>
  <si>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</si>
  <si>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</si>
  <si>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</si>
  <si>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</si>
  <si>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</si>
  <si>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</si>
  <si>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</si>
  <si>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</si>
  <si>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</si>
  <si>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</si>
  <si>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</si>
  <si>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</si>
  <si>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</si>
  <si>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</si>
  <si>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</si>
  <si>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</si>
  <si>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</si>
  <si>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</si>
  <si>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</si>
  <si>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</si>
  <si>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</si>
  <si>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</si>
  <si>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</si>
  <si>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</si>
  <si>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</si>
  <si>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</si>
  <si>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</si>
  <si>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</si>
  <si>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</si>
  <si>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</si>
  <si>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</si>
  <si>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</si>
  <si>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</si>
  <si>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</si>
  <si>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</si>
  <si>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</si>
  <si>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</si>
  <si>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</si>
  <si>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</si>
  <si>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</si>
  <si>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</si>
  <si>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</si>
  <si>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</si>
  <si>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</si>
  <si>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</si>
  <si>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</si>
  <si>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</si>
  <si>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</si>
  <si>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</si>
  <si>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</si>
  <si>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</si>
  <si>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</si>
  <si>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</si>
  <si>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</si>
  <si>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</si>
  <si>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</si>
  <si>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</si>
  <si>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</si>
  <si>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</si>
  <si>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</si>
  <si>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</si>
  <si>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</si>
  <si>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</si>
  <si>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</si>
  <si>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</si>
  <si>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</si>
  <si>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</si>
  <si>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</si>
  <si>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</si>
  <si>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</si>
  <si>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</si>
  <si>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</si>
  <si>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</si>
  <si>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</si>
  <si>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</si>
  <si>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</si>
  <si>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</si>
  <si>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</si>
  <si>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</si>
  <si>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</si>
  <si>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</si>
  <si>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</si>
  <si>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</si>
  <si>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</si>
  <si>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</si>
  <si>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</si>
  <si>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</si>
  <si>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</si>
  <si>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</si>
  <si>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</si>
  <si>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</si>
  <si>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</si>
  <si>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</si>
  <si>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</si>
  <si>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</si>
  <si>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</si>
  <si>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</si>
  <si>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</si>
  <si>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</si>
  <si>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</si>
  <si>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</si>
  <si>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</si>
  <si>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</si>
  <si>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</si>
  <si>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</si>
  <si>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</si>
  <si>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</si>
  <si>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</si>
  <si>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</si>
  <si>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</si>
  <si>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</si>
  <si>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</si>
  <si>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</si>
  <si>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</si>
  <si>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</si>
  <si>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</si>
  <si>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</si>
  <si>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</si>
  <si>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</si>
  <si>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</si>
  <si>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</si>
  <si>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</si>
  <si>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</si>
  <si>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</si>
  <si>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</si>
  <si>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</si>
  <si>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</si>
  <si>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</si>
  <si>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</si>
  <si>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</si>
  <si>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</si>
  <si>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</si>
  <si>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</si>
  <si>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</si>
  <si>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</si>
  <si>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</si>
  <si>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</si>
  <si>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</si>
  <si>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</si>
  <si>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</si>
  <si>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</si>
  <si>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</si>
  <si>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</si>
  <si>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</si>
  <si>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</si>
  <si>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</si>
  <si>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</si>
  <si>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</si>
  <si>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</si>
  <si>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</si>
  <si>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</si>
  <si>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</si>
  <si>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</si>
  <si>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</si>
  <si>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</si>
  <si>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</si>
  <si>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</si>
  <si>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</si>
  <si>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</si>
  <si>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</si>
  <si>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</si>
  <si>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</si>
  <si>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</si>
  <si>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</si>
  <si>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</si>
  <si>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</si>
  <si>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</si>
  <si>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</si>
  <si>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</si>
  <si>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</si>
  <si>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</si>
  <si>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</si>
  <si>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</si>
  <si>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</si>
  <si>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</si>
  <si>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</si>
  <si>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</si>
  <si>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</si>
  <si>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</si>
  <si>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</si>
  <si>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</si>
  <si>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</si>
  <si>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</si>
  <si>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</si>
  <si>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</si>
  <si>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</si>
  <si>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</si>
  <si>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</si>
  <si>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</si>
  <si>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</si>
  <si>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</si>
  <si>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</si>
  <si>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</si>
  <si>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</si>
  <si>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</si>
  <si>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</si>
  <si>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</si>
  <si>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</si>
  <si>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</si>
  <si>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</si>
  <si>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</si>
  <si>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</si>
  <si>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</si>
  <si>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</si>
  <si>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</si>
  <si>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</si>
  <si>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</si>
  <si>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</si>
  <si>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</si>
  <si>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</si>
  <si>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</si>
  <si>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</si>
  <si>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</si>
  <si>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</si>
  <si>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</si>
  <si>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</si>
  <si>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</si>
  <si>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</si>
  <si>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</si>
  <si>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</si>
  <si>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</si>
  <si>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</si>
  <si>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</si>
  <si>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</si>
  <si>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</si>
  <si>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</si>
  <si>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</si>
  <si>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</si>
  <si>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</si>
  <si>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</si>
  <si>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</si>
  <si>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</si>
  <si>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</si>
  <si>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</si>
  <si>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</si>
  <si>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</si>
  <si>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</si>
  <si>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</si>
  <si>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</si>
  <si>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</si>
  <si>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</si>
  <si>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</si>
  <si>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</si>
  <si>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</si>
  <si>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</si>
  <si>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</si>
  <si>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</si>
  <si>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</si>
  <si>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</si>
  <si>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</si>
  <si>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</si>
  <si>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</si>
  <si>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</si>
  <si>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</si>
  <si>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</si>
  <si>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</si>
  <si>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</si>
  <si>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</si>
  <si>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</si>
  <si>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</si>
  <si>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</si>
  <si>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</si>
  <si>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</si>
  <si>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</si>
  <si>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</si>
  <si>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</si>
  <si>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</si>
  <si>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</si>
  <si>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</si>
  <si>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</si>
  <si>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</si>
  <si>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</si>
  <si>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</si>
  <si>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</si>
  <si>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</si>
  <si>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</si>
  <si>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</si>
  <si>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</si>
  <si>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</si>
  <si>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</si>
  <si>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</si>
  <si>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</si>
  <si>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</si>
  <si>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</si>
  <si>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</si>
  <si>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</si>
  <si>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</si>
  <si>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</si>
  <si>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</si>
  <si>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</si>
  <si>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</si>
  <si>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</si>
  <si>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</si>
  <si>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</si>
  <si>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</si>
  <si>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</si>
  <si>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</si>
  <si>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</si>
  <si>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</si>
  <si>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</si>
  <si>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</si>
  <si>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</si>
  <si>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</si>
  <si>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</si>
  <si>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</si>
  <si>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</si>
  <si>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</si>
  <si>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</si>
  <si>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</si>
  <si>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</si>
  <si>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</si>
  <si>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</si>
  <si>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</si>
  <si>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</si>
  <si>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</si>
  <si>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</si>
  <si>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</si>
  <si>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</si>
  <si>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</si>
  <si>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</si>
  <si>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</si>
  <si>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</si>
  <si>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</si>
  <si>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</si>
  <si>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</si>
  <si>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</si>
  <si>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</si>
  <si>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</si>
  <si>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</si>
  <si>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</si>
  <si>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</si>
  <si>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</si>
  <si>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</si>
  <si>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</si>
  <si>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</si>
  <si>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</si>
  <si>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</si>
  <si>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</si>
  <si>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</si>
  <si>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</si>
  <si>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</si>
  <si>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</si>
  <si>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</si>
  <si>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</si>
  <si>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</si>
  <si>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</si>
  <si>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</si>
  <si>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</si>
  <si>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</si>
  <si>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</si>
  <si>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</si>
  <si>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</si>
  <si>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</si>
  <si>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</si>
  <si>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</si>
  <si>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</si>
  <si>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</si>
  <si>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</si>
  <si>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</si>
  <si>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</si>
  <si>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</si>
  <si>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</si>
  <si>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</si>
  <si>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</si>
  <si>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</si>
  <si>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</si>
  <si>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</si>
  <si>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</si>
  <si>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</si>
  <si>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</si>
  <si>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</si>
  <si>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</si>
  <si>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</si>
  <si>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</si>
  <si>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</si>
  <si>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</si>
  <si>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</si>
  <si>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</si>
  <si>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</si>
  <si>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</si>
  <si>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</si>
  <si>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</si>
  <si>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</si>
  <si>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</si>
  <si>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</si>
  <si>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</si>
  <si>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</si>
  <si>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</si>
  <si>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</si>
  <si>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</si>
  <si>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</si>
  <si>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</si>
  <si>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</si>
  <si>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</si>
  <si>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</si>
  <si>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</si>
  <si>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</si>
  <si>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</si>
  <si>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</si>
  <si>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</si>
  <si>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</si>
  <si>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</si>
  <si>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</si>
  <si>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</si>
  <si>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</si>
  <si>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</si>
  <si>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</si>
  <si>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</si>
  <si>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</si>
  <si>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</si>
  <si>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</si>
  <si>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</si>
  <si>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</si>
  <si>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</si>
  <si>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</si>
  <si>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</si>
  <si>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</si>
  <si>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</si>
  <si>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</si>
  <si>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</si>
  <si>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</si>
  <si>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</si>
  <si>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</si>
  <si>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</si>
  <si>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</si>
  <si>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</si>
  <si>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</si>
  <si>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</si>
  <si>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</si>
  <si>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</si>
  <si>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</si>
  <si>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</si>
  <si>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</si>
  <si>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</si>
  <si>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</si>
  <si>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</si>
  <si>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</si>
  <si>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</si>
  <si>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</si>
  <si>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</si>
  <si>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</si>
  <si>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</si>
  <si>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</si>
  <si>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</si>
  <si>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</si>
  <si>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</si>
  <si>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</si>
  <si>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</si>
  <si>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</si>
  <si>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</si>
  <si>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</si>
  <si>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</si>
  <si>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</si>
  <si>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</si>
  <si>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</si>
  <si>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</si>
  <si>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</si>
  <si>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</si>
  <si>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</si>
  <si>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</si>
  <si>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</si>
  <si>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</si>
  <si>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</si>
  <si>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</si>
  <si>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</si>
  <si>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</si>
  <si>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</si>
  <si>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</si>
  <si>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</si>
  <si>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</si>
  <si>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</si>
  <si>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</si>
  <si>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</si>
  <si>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</si>
  <si>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</si>
  <si>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</si>
  <si>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</si>
  <si>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</si>
  <si>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</si>
  <si>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</si>
  <si>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</si>
  <si>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</si>
  <si>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</si>
  <si>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</si>
  <si>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</si>
  <si>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</si>
  <si>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</si>
  <si>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</si>
  <si>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</si>
  <si>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</si>
  <si>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</si>
  <si>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</si>
  <si>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</si>
  <si>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</si>
  <si>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</si>
  <si>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</si>
  <si>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</si>
  <si>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</si>
  <si>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</si>
  <si>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</si>
  <si>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</si>
  <si>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</si>
  <si>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</si>
  <si>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</si>
  <si>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</si>
  <si>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</si>
  <si>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</si>
  <si>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</si>
  <si>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</si>
  <si>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</si>
  <si>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</si>
  <si>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</si>
  <si>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</si>
  <si>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</si>
  <si>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</si>
  <si>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</si>
  <si>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</si>
  <si>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</si>
  <si>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</si>
  <si>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</si>
  <si>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</si>
  <si>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</si>
  <si>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</si>
  <si>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</si>
  <si>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</si>
  <si>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</si>
  <si>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</si>
  <si>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</si>
  <si>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</si>
  <si>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</si>
  <si>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</si>
  <si>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</si>
  <si>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</si>
  <si>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</si>
  <si>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</si>
  <si>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</si>
  <si>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</si>
  <si>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</si>
  <si>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</si>
  <si>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</si>
  <si>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</si>
  <si>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</si>
  <si>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</si>
  <si>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</si>
  <si>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</si>
  <si>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</si>
  <si>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</si>
  <si>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</si>
  <si>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</si>
  <si>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</si>
  <si>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</si>
  <si>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</si>
  <si>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</si>
  <si>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</si>
  <si>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</si>
  <si>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</si>
  <si>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</si>
  <si>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</si>
  <si>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</si>
  <si>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</si>
  <si>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</si>
  <si>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</si>
  <si>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</si>
  <si>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</si>
  <si>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</si>
  <si>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</si>
  <si>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</si>
  <si>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</si>
  <si>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</si>
  <si>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</si>
  <si>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</si>
  <si>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</si>
  <si>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</si>
  <si>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</si>
  <si>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</si>
  <si>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</si>
  <si>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</si>
  <si>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</si>
  <si>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</si>
  <si>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</si>
  <si>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</si>
  <si>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</si>
  <si>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</si>
  <si>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</si>
  <si>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</si>
  <si>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</si>
  <si>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</si>
  <si>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</si>
  <si>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</si>
  <si>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</si>
  <si>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</si>
  <si>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</si>
  <si>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</si>
  <si>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</si>
  <si>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</si>
  <si>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</si>
  <si>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</si>
  <si>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</si>
  <si>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</si>
  <si>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</si>
  <si>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</si>
  <si>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</si>
  <si>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</si>
  <si>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</si>
  <si>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</si>
  <si>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</si>
  <si>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</si>
  <si>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</si>
  <si>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</si>
  <si>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</si>
  <si>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</si>
  <si>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</si>
  <si>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</si>
  <si>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</si>
  <si>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</si>
  <si>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</si>
  <si>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</si>
  <si>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</si>
  <si>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</si>
  <si>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</si>
  <si>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</si>
  <si>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</si>
  <si>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</si>
  <si>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</si>
  <si>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</si>
  <si>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</si>
  <si>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</si>
  <si>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</si>
  <si>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</si>
  <si>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</si>
  <si>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</si>
  <si>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</si>
  <si>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</si>
  <si>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</si>
  <si>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</si>
  <si>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</si>
  <si>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</si>
  <si>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</si>
  <si>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</si>
  <si>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</si>
  <si>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</si>
  <si>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</si>
  <si>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</si>
  <si>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</si>
  <si>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</si>
  <si>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</si>
  <si>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</si>
  <si>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</si>
  <si>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</si>
  <si>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</si>
  <si>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</si>
  <si>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</si>
  <si>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</si>
  <si>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</si>
  <si>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</si>
  <si>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</si>
  <si>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</si>
  <si>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</si>
  <si>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</si>
  <si>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</si>
  <si>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</si>
  <si>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</si>
  <si>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</si>
  <si>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</si>
  <si>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</si>
  <si>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</si>
  <si>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</si>
  <si>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</si>
  <si>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</si>
  <si>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</si>
  <si>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</si>
  <si>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</si>
  <si>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</si>
  <si>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</si>
  <si>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</si>
  <si>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</si>
  <si>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</si>
  <si>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</si>
  <si>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</si>
  <si>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</si>
  <si>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</si>
  <si>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</si>
  <si>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</si>
  <si>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</si>
  <si>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</si>
  <si>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</si>
  <si>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</si>
  <si>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</si>
  <si>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</si>
  <si>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</si>
  <si>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</si>
  <si>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</si>
  <si>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</si>
  <si>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</si>
  <si>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</si>
  <si>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</si>
  <si>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</si>
  <si>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</si>
  <si>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</si>
  <si>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</si>
  <si>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</si>
  <si>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</si>
  <si>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</si>
  <si>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</si>
  <si>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</si>
  <si>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</si>
  <si>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</si>
  <si>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</si>
  <si>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</si>
  <si>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</si>
  <si>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</si>
  <si>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</si>
  <si>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</si>
  <si>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</si>
  <si>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</si>
  <si>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</si>
  <si>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</si>
  <si>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</si>
  <si>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</si>
  <si>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</si>
  <si>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</si>
  <si>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</si>
  <si>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</si>
  <si>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</si>
  <si>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</si>
  <si>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</si>
  <si>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</si>
  <si>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</si>
  <si>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</si>
  <si>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</si>
  <si>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</si>
  <si>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</si>
  <si>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</si>
  <si>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</si>
  <si>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</si>
  <si>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</si>
  <si>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</si>
  <si>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</si>
  <si>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</si>
  <si>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</si>
  <si>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</si>
  <si>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</si>
  <si>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</si>
  <si>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</si>
  <si>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</si>
  <si>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</si>
  <si>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</si>
  <si>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</si>
  <si>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</si>
  <si>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</si>
  <si>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</si>
  <si>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</si>
  <si>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</si>
  <si>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</si>
  <si>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</si>
  <si>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</si>
  <si>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</si>
  <si>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</si>
  <si>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</si>
  <si>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</si>
  <si>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</si>
  <si>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</si>
  <si>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</si>
  <si>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</si>
  <si>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</si>
  <si>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</si>
  <si>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</si>
  <si>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</si>
  <si>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</si>
  <si>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</si>
  <si>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</si>
  <si>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</si>
  <si>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</si>
  <si>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</si>
  <si>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</si>
  <si>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</si>
  <si>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</si>
  <si>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</si>
  <si>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</si>
  <si>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</si>
  <si>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</si>
  <si>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</si>
  <si>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</si>
  <si>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</si>
  <si>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</si>
  <si>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</si>
  <si>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</si>
  <si>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</si>
  <si>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</si>
  <si>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</si>
  <si>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</si>
  <si>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</si>
  <si>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</si>
  <si>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</si>
  <si>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</si>
  <si>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</si>
  <si>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</si>
  <si>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</si>
  <si>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</si>
  <si>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</si>
  <si>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</si>
  <si>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</si>
  <si>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</si>
  <si>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</si>
  <si>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</si>
  <si>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</si>
  <si>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</si>
  <si>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</si>
  <si>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</si>
  <si>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</si>
  <si>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</si>
  <si>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</si>
  <si>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</si>
  <si>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</si>
  <si>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</si>
  <si>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</si>
  <si>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</si>
  <si>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</si>
  <si>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</si>
  <si>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</si>
  <si>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</si>
  <si>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</si>
  <si>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</si>
  <si>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</si>
  <si>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</si>
  <si>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</si>
  <si>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</si>
  <si>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</si>
  <si>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</si>
  <si>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</si>
  <si>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</si>
  <si>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</si>
  <si>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</si>
  <si>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</si>
  <si>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</si>
  <si>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</si>
  <si>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</si>
  <si>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</si>
  <si>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</si>
  <si>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</si>
  <si>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</si>
  <si>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</si>
  <si>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</si>
  <si>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</si>
  <si>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</si>
  <si>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</si>
  <si>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</si>
  <si>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</si>
  <si>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</si>
  <si>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</si>
  <si>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</si>
  <si>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</si>
  <si>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</si>
  <si>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</si>
  <si>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</si>
  <si>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</si>
  <si>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</si>
  <si>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</si>
  <si>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</si>
  <si>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</si>
  <si>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</si>
  <si>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</si>
  <si>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</si>
  <si>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</si>
  <si>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</si>
  <si>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</si>
  <si>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</si>
  <si>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</si>
  <si>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</si>
  <si>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</si>
  <si>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</si>
  <si>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</si>
  <si>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</si>
  <si>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</si>
  <si>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</si>
  <si>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</si>
  <si>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</si>
  <si>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</si>
  <si>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</si>
  <si>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</si>
  <si>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</si>
  <si>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</si>
  <si>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</si>
  <si>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</si>
  <si>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</si>
  <si>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</si>
  <si>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</si>
  <si>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</si>
  <si>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</si>
  <si>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</si>
  <si>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</si>
  <si>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</si>
  <si>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</si>
  <si>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</si>
  <si>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</si>
  <si>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</si>
  <si>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</si>
  <si>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</si>
  <si>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</si>
  <si>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</si>
  <si>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</si>
  <si>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</si>
  <si>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</si>
  <si>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</si>
  <si>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</si>
  <si>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</si>
  <si>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</si>
  <si>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</si>
  <si>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</si>
  <si>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</si>
  <si>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</si>
  <si>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</si>
  <si>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</si>
  <si>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</si>
  <si>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</si>
  <si>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</si>
  <si>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</si>
  <si>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</si>
  <si>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</si>
  <si>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</si>
  <si>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</si>
  <si>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</si>
  <si>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</si>
  <si>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</si>
  <si>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</si>
  <si>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</si>
  <si>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</si>
  <si>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</si>
  <si>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</si>
  <si>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</si>
  <si>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</si>
  <si>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</si>
  <si>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</si>
  <si>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</si>
  <si>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</si>
  <si>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</si>
  <si>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</si>
  <si>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</si>
  <si>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</si>
  <si>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</si>
  <si>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</si>
  <si>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</si>
  <si>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</si>
  <si>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</si>
  <si>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</si>
  <si>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</si>
  <si>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</si>
  <si>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</si>
  <si>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</si>
  <si>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</si>
  <si>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</si>
  <si>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</si>
  <si>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</si>
  <si>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</si>
  <si>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</si>
  <si>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</si>
  <si>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</si>
  <si>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</si>
  <si>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</si>
  <si>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</si>
  <si>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</si>
  <si>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</si>
  <si>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</si>
  <si>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</si>
  <si>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</si>
  <si>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</si>
  <si>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</si>
  <si>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</si>
  <si>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</si>
  <si>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</si>
  <si>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</si>
  <si>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</si>
  <si>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</si>
  <si>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</si>
  <si>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</si>
  <si>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</si>
  <si>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</si>
  <si>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</si>
  <si>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</si>
  <si>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</si>
  <si>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</si>
  <si>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</si>
  <si>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</si>
  <si>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</si>
  <si>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</si>
  <si>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</si>
  <si>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</si>
  <si>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</si>
  <si>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</si>
  <si>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</si>
  <si>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</si>
  <si>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</si>
  <si>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</si>
  <si>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</si>
  <si>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</si>
  <si>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</si>
  <si>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</si>
  <si>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</si>
  <si>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</si>
  <si>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</si>
  <si>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</si>
  <si>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</si>
  <si>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</si>
  <si>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</si>
  <si>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</si>
  <si>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</si>
  <si>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</si>
  <si>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</si>
  <si>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</si>
  <si>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</si>
  <si>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</si>
  <si>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</si>
  <si>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</si>
  <si>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</si>
  <si>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</si>
  <si>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</si>
  <si>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</si>
  <si>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</si>
  <si>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</si>
  <si>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</si>
  <si>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</si>
  <si>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</si>
  <si>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</si>
  <si>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</si>
  <si>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</si>
  <si>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</si>
  <si>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</si>
  <si>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</si>
  <si>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</si>
  <si>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</si>
  <si>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</si>
  <si>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</si>
  <si>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</si>
  <si>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</si>
  <si>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</si>
  <si>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</si>
  <si>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</si>
  <si>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</si>
  <si>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</si>
  <si>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</si>
  <si>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</si>
  <si>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</si>
  <si>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</si>
  <si>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</si>
  <si>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</si>
  <si>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</si>
  <si>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</si>
  <si>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</si>
  <si>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</si>
  <si>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</si>
  <si>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</si>
  <si>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</si>
  <si>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</si>
  <si>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</si>
  <si>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</si>
  <si>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</si>
  <si>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</si>
  <si>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</si>
  <si>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</si>
  <si>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</si>
  <si>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</si>
  <si>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</si>
  <si>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</si>
  <si>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</si>
  <si>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</si>
  <si>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</si>
  <si>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</si>
  <si>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</si>
  <si>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</si>
  <si>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</si>
  <si>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</si>
  <si>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</si>
  <si>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</si>
  <si>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</si>
  <si>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</si>
  <si>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</si>
  <si>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</si>
  <si>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</si>
  <si>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</si>
  <si>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</si>
  <si>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</si>
  <si>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</si>
  <si>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</si>
  <si>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</si>
  <si>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</si>
  <si>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</si>
  <si>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</si>
  <si>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</si>
  <si>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</si>
  <si>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</si>
  <si>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</si>
  <si>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</si>
  <si>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</si>
  <si>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</si>
  <si>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</si>
  <si>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</si>
  <si>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</si>
  <si>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</si>
  <si>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</si>
  <si>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</si>
  <si>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</si>
  <si>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</si>
  <si>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</si>
  <si>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</si>
  <si>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</si>
  <si>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</si>
  <si>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</si>
  <si>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</si>
  <si>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</si>
  <si>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</si>
  <si>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</si>
  <si>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</si>
  <si>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</si>
  <si>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</si>
  <si>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</si>
  <si>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</si>
  <si>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</si>
  <si>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</si>
  <si>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</si>
  <si>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</si>
  <si>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</si>
  <si>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</si>
  <si>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</si>
  <si>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</si>
  <si>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</si>
  <si>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</si>
  <si>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</si>
  <si>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</si>
  <si>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</si>
  <si>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</si>
  <si>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</si>
  <si>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</si>
  <si>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</si>
  <si>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</si>
  <si>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</si>
  <si>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</si>
  <si>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</si>
  <si>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</si>
  <si>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</si>
  <si>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</si>
  <si>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</si>
  <si>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</si>
  <si>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</si>
  <si>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</si>
  <si>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</si>
  <si>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</si>
  <si>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</si>
  <si>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</si>
  <si>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</si>
  <si>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</si>
  <si>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</si>
  <si>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</si>
  <si>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</si>
  <si>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</si>
  <si>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</si>
  <si>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</si>
  <si>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</si>
  <si>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</si>
  <si>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</si>
  <si>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</si>
  <si>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</si>
  <si>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</si>
  <si>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</si>
  <si>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</si>
  <si>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</si>
  <si>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</si>
  <si>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</si>
  <si>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</si>
  <si>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</si>
  <si>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</si>
  <si>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</si>
  <si>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</si>
  <si>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</si>
  <si>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</si>
  <si>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</si>
  <si>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</si>
  <si>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</si>
  <si>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</si>
  <si>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</si>
  <si>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</si>
  <si>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</si>
  <si>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</si>
  <si>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</si>
  <si>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</si>
  <si>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</si>
  <si>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</si>
  <si>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</si>
  <si>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</si>
  <si>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</si>
  <si>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</si>
  <si>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</si>
  <si>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</si>
  <si>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</si>
  <si>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</si>
  <si>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</si>
  <si>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</si>
  <si>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</si>
  <si>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</si>
  <si>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</si>
  <si>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</si>
  <si>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</si>
  <si>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</si>
  <si>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</si>
  <si>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</si>
  <si>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</si>
  <si>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</si>
  <si>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</si>
  <si>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</si>
  <si>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</si>
  <si>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</si>
  <si>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</si>
  <si>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</si>
  <si>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</si>
  <si>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</si>
  <si>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</si>
  <si>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</si>
  <si>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</si>
  <si>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</si>
  <si>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</si>
  <si>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</si>
  <si>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</si>
  <si>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</si>
  <si>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</si>
  <si>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</si>
  <si>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</si>
  <si>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</si>
  <si>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</si>
  <si>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</si>
  <si>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</si>
  <si>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</si>
  <si>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</si>
  <si>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</si>
  <si>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</si>
  <si>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</si>
  <si>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</si>
  <si>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</si>
  <si>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</si>
  <si>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</si>
  <si>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</si>
  <si>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</si>
  <si>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</si>
  <si>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</si>
  <si>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</si>
  <si>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</si>
  <si>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</si>
  <si>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</si>
  <si>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</si>
  <si>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</si>
  <si>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</si>
  <si>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</si>
  <si>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</si>
  <si>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</si>
  <si>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</si>
  <si>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</si>
  <si>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</si>
  <si>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</si>
  <si>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</si>
  <si>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</si>
  <si>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</si>
  <si>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</si>
  <si>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</si>
  <si>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</si>
  <si>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</si>
  <si>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</si>
  <si>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</si>
  <si>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</si>
  <si>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</si>
  <si>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</si>
  <si>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</si>
  <si>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</si>
  <si>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</si>
  <si>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</si>
  <si>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</si>
  <si>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</si>
  <si>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</si>
  <si>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</si>
  <si>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</si>
  <si>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</si>
  <si>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</si>
  <si>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</si>
  <si>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</si>
  <si>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</si>
  <si>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</si>
  <si>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</si>
  <si>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</si>
  <si>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</si>
  <si>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</si>
  <si>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</si>
  <si>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</si>
  <si>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</si>
  <si>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</si>
  <si>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</si>
  <si>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</si>
  <si>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</si>
  <si>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</si>
  <si>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</si>
  <si>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</si>
  <si>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</si>
  <si>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</si>
  <si>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</si>
  <si>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</si>
  <si>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</si>
  <si>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</si>
  <si>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</si>
  <si>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</si>
  <si>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</si>
  <si>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</si>
  <si>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</si>
  <si>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</si>
  <si>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</si>
  <si>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</si>
  <si>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</si>
  <si>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</si>
  <si>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</si>
  <si>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</si>
  <si>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</si>
  <si>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</si>
  <si>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</si>
  <si>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</si>
  <si>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</si>
  <si>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</si>
  <si>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</si>
  <si>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</si>
  <si>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</si>
  <si>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</si>
  <si>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</si>
  <si>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</si>
  <si>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</si>
  <si>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</si>
  <si>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</si>
  <si>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</si>
  <si>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</si>
  <si>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</si>
  <si>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</si>
  <si>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</si>
  <si>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</si>
  <si>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</si>
  <si>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</si>
  <si>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</si>
  <si>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</si>
  <si>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</si>
  <si>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</si>
  <si>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</si>
  <si>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</si>
  <si>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</si>
  <si>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</si>
  <si>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</si>
  <si>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</si>
  <si>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</si>
  <si>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</si>
  <si>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</si>
  <si>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</si>
  <si>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</si>
  <si>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</si>
  <si>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</si>
  <si>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</si>
  <si>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</si>
  <si>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</si>
  <si>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</si>
  <si>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</si>
  <si>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</si>
  <si>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</si>
  <si>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</si>
  <si>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</si>
  <si>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</si>
  <si>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</si>
  <si>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</si>
  <si>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</si>
  <si>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</si>
  <si>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</si>
  <si>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</si>
  <si>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</si>
  <si>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</si>
  <si>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</si>
  <si>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</si>
  <si>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</si>
  <si>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</si>
  <si>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</si>
  <si>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</si>
  <si>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</si>
  <si>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</si>
  <si>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</si>
  <si>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</si>
  <si>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</si>
  <si>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</si>
  <si>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</si>
  <si>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</si>
  <si>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</si>
  <si>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</si>
  <si>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</si>
  <si>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</si>
  <si>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</si>
  <si>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</si>
  <si>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</si>
  <si>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</si>
  <si>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</si>
  <si>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</si>
  <si>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</si>
  <si>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</si>
  <si>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</si>
  <si>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</si>
  <si>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</si>
  <si>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</si>
  <si>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</si>
  <si>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</si>
  <si>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</si>
  <si>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</si>
  <si>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</si>
  <si>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</si>
  <si>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</si>
  <si>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</si>
  <si>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</si>
  <si>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</si>
  <si>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</si>
  <si>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</si>
  <si>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</si>
  <si>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</si>
  <si>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</si>
  <si>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</si>
  <si>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</si>
  <si>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</si>
  <si>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</si>
  <si>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</si>
  <si>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</si>
  <si>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</si>
  <si>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</si>
  <si>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</si>
  <si>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</si>
  <si>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</si>
  <si>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</si>
  <si>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</si>
  <si>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</si>
  <si>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</si>
  <si>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</si>
  <si>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</si>
  <si>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</si>
  <si>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</si>
  <si>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</si>
  <si>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</si>
  <si>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</si>
  <si>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</si>
  <si>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</si>
  <si>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</si>
  <si>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</si>
  <si>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</si>
  <si>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</si>
  <si>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</si>
  <si>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</si>
  <si>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</si>
  <si>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</si>
  <si>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</si>
  <si>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</si>
  <si>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</si>
  <si>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</si>
  <si>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</si>
  <si>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</si>
  <si>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</si>
  <si>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</si>
  <si>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</si>
  <si>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</si>
  <si>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</si>
  <si>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</si>
  <si>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</si>
  <si>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</si>
  <si>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</si>
  <si>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</si>
  <si>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</si>
  <si>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</si>
  <si>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</si>
  <si>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</si>
  <si>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</si>
  <si>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</si>
  <si>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</si>
  <si>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</si>
  <si>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</si>
  <si>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</si>
  <si>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</si>
  <si>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</si>
  <si>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</si>
  <si>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</si>
  <si>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</si>
  <si>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</si>
  <si>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</si>
  <si>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</si>
  <si>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</si>
  <si>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</si>
  <si>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</si>
  <si>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</si>
  <si>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</si>
  <si>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</si>
  <si>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</si>
  <si>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</si>
  <si>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</si>
  <si>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</si>
  <si>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</si>
  <si>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</si>
  <si>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</si>
  <si>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</si>
  <si>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</si>
  <si>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</si>
  <si>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</si>
  <si>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</si>
  <si>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</si>
  <si>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</si>
  <si>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</si>
  <si>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</si>
  <si>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</si>
  <si>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</si>
  <si>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</si>
  <si>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</si>
  <si>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</si>
  <si>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</si>
  <si>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</si>
  <si>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</si>
  <si>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</si>
  <si>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</si>
  <si>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</si>
  <si>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</si>
  <si>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</si>
  <si>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</si>
  <si>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</si>
  <si>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</si>
  <si>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</si>
  <si>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</si>
  <si>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</si>
  <si>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</si>
  <si>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</si>
  <si>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</si>
  <si>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</si>
  <si>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</si>
  <si>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</si>
  <si>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</si>
  <si>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</si>
  <si>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</si>
  <si>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</si>
  <si>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</si>
  <si>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</si>
  <si>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</si>
  <si>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</si>
  <si>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</si>
  <si>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</si>
  <si>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</si>
  <si>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</si>
  <si>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</si>
  <si>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</si>
  <si>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</si>
  <si>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</si>
  <si>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</si>
  <si>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</si>
  <si>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</si>
  <si>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</si>
  <si>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</si>
  <si>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</si>
  <si>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</si>
  <si>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</si>
  <si>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</si>
  <si>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</si>
  <si>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</si>
  <si>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</si>
  <si>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</si>
  <si>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</si>
  <si>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</si>
  <si>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</si>
  <si>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</si>
  <si>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</si>
  <si>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</si>
  <si>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</si>
  <si>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</si>
  <si>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</si>
  <si>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</si>
  <si>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</si>
  <si>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</si>
  <si>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</si>
  <si>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</si>
  <si>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</si>
  <si>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</si>
  <si>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</si>
  <si>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</si>
  <si>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</si>
  <si>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</si>
  <si>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</si>
  <si>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</si>
  <si>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</si>
  <si>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</si>
  <si>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</si>
  <si>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</si>
  <si>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</si>
  <si>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</si>
  <si>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</si>
  <si>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</si>
  <si>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</si>
  <si>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</si>
  <si>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</si>
  <si>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</si>
  <si>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</si>
  <si>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</si>
  <si>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</si>
  <si>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</si>
  <si>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</si>
  <si>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</si>
  <si>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</si>
  <si>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</si>
  <si>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</si>
  <si>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</si>
  <si>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</si>
  <si>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</si>
  <si>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</si>
  <si>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</si>
  <si>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</si>
  <si>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</si>
  <si>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</si>
  <si>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</si>
  <si>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</si>
  <si>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</si>
  <si>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</si>
  <si>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</si>
  <si>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</si>
  <si>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</si>
  <si>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</si>
  <si>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</si>
  <si>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</si>
  <si>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</si>
  <si>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</si>
  <si>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</si>
  <si>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</si>
  <si>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</si>
  <si>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</si>
  <si>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</si>
  <si>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</si>
  <si>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</si>
  <si>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</si>
  <si>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</si>
  <si>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</si>
  <si>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</si>
  <si>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</si>
  <si>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</si>
  <si>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</si>
  <si>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</si>
  <si>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</si>
  <si>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</si>
  <si>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</si>
  <si>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</si>
  <si>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</si>
  <si>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</si>
  <si>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</si>
  <si>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</si>
  <si>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</si>
  <si>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</si>
  <si>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</si>
  <si>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</si>
  <si>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</si>
  <si>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</si>
  <si>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</si>
  <si>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</si>
  <si>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</si>
  <si>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</si>
  <si>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</si>
  <si>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</si>
  <si>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</si>
  <si>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</si>
  <si>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</si>
  <si>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</si>
  <si>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</si>
  <si>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</si>
  <si>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</si>
  <si>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</si>
  <si>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</si>
  <si>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</si>
  <si>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</si>
  <si>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</si>
  <si>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</si>
  <si>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</si>
  <si>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</si>
  <si>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</si>
  <si>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</si>
  <si>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</si>
  <si>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</si>
  <si>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</si>
  <si>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</si>
  <si>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</si>
  <si>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</si>
  <si>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</si>
  <si>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</si>
  <si>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</si>
  <si>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</si>
  <si>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</si>
  <si>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</si>
  <si>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</si>
  <si>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</si>
  <si>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</si>
  <si>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</si>
  <si>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</si>
  <si>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</si>
  <si>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</si>
  <si>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</si>
  <si>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</si>
  <si>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</si>
  <si>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</si>
  <si>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</si>
  <si>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</si>
  <si>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</si>
  <si>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</si>
  <si>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</si>
  <si>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</si>
  <si>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</si>
  <si>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</si>
  <si>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</si>
  <si>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</si>
  <si>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</si>
  <si>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</si>
  <si>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</si>
  <si>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</si>
  <si>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</si>
  <si>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</si>
  <si>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</si>
  <si>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</si>
  <si>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</si>
  <si>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</si>
  <si>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</si>
  <si>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</si>
  <si>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</si>
  <si>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</si>
  <si>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</si>
  <si>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</si>
  <si>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</si>
  <si>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</si>
  <si>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</si>
  <si>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</si>
  <si>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</si>
  <si>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</si>
  <si>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</si>
  <si>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</si>
  <si>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</si>
  <si>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</si>
  <si>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</si>
  <si>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</si>
  <si>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</si>
  <si>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</si>
  <si>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</si>
  <si>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</si>
  <si>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</si>
  <si>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</si>
  <si>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</si>
  <si>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</si>
  <si>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</si>
  <si>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</si>
  <si>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</si>
  <si>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</si>
  <si>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</si>
  <si>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</si>
  <si>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</si>
  <si>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</si>
  <si>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</si>
  <si>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</si>
  <si>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</si>
  <si>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</si>
  <si>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</si>
  <si>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</si>
  <si>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</si>
  <si>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</si>
  <si>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</si>
  <si>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</si>
  <si>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</si>
  <si>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</si>
  <si>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</si>
  <si>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</si>
  <si>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</si>
  <si>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</si>
  <si>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</si>
  <si>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</si>
  <si>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</si>
  <si>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</si>
  <si>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</si>
  <si>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</si>
  <si>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</si>
  <si>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</si>
  <si>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</si>
  <si>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</si>
  <si>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</si>
  <si>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</si>
  <si>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</si>
  <si>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</si>
  <si>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</si>
  <si>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</si>
  <si>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</si>
  <si>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</si>
  <si>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</si>
  <si>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</si>
  <si>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</si>
  <si>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</si>
  <si>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</si>
  <si>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</si>
  <si>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</si>
  <si>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</si>
  <si>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</si>
  <si>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</si>
  <si>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</si>
  <si>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</si>
  <si>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</si>
  <si>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</si>
  <si>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</si>
  <si>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</si>
  <si>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</si>
  <si>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</si>
  <si>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</si>
  <si>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</si>
  <si>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</si>
  <si>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</si>
  <si>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</si>
  <si>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</si>
  <si>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</si>
  <si>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</si>
  <si>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</si>
  <si>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</si>
  <si>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</si>
  <si>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</si>
  <si>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</si>
  <si>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</si>
  <si>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</si>
  <si>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</si>
  <si>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</si>
  <si>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</si>
  <si>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</si>
  <si>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</si>
  <si>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</si>
  <si>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</si>
  <si>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</si>
  <si>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</si>
  <si>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</si>
  <si>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</si>
  <si>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</si>
  <si>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</si>
  <si>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</si>
  <si>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</si>
  <si>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</si>
  <si>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</si>
  <si>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</si>
  <si>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</si>
  <si>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</si>
  <si>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</si>
  <si>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</si>
  <si>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</si>
  <si>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</si>
  <si>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</si>
  <si>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</si>
  <si>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</si>
  <si>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</si>
  <si>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</si>
  <si>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</si>
  <si>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</si>
  <si>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</si>
  <si>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</si>
  <si>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</si>
  <si>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</si>
  <si>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</si>
  <si>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</si>
  <si>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</si>
  <si>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</si>
  <si>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</si>
  <si>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</si>
  <si>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</si>
  <si>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</si>
  <si>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</si>
  <si>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</si>
  <si>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</si>
  <si>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</si>
  <si>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</si>
  <si>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</si>
  <si>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</si>
  <si>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</si>
  <si>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</si>
  <si>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</si>
  <si>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</si>
  <si>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</si>
  <si>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</si>
  <si>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</si>
  <si>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</si>
  <si>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</si>
  <si>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</si>
  <si>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</si>
  <si>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</si>
  <si>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</si>
  <si>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</si>
  <si>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</si>
  <si>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</si>
  <si>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</si>
  <si>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</si>
  <si>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</si>
  <si>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</si>
  <si>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</si>
  <si>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</si>
  <si>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</si>
  <si>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</si>
  <si>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</si>
  <si>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</si>
  <si>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</si>
  <si>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</si>
  <si>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</si>
  <si>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</si>
  <si>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</si>
  <si>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</si>
  <si>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</si>
  <si>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</si>
  <si>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</si>
  <si>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</si>
  <si>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</si>
  <si>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</si>
  <si>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</si>
  <si>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</si>
  <si>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</si>
  <si>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</si>
  <si>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</si>
  <si>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</si>
  <si>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</si>
  <si>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</si>
  <si>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</si>
  <si>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</si>
  <si>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</si>
  <si>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</si>
  <si>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</si>
  <si>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</si>
  <si>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</si>
  <si>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</si>
  <si>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</si>
  <si>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</si>
  <si>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</si>
  <si>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</si>
  <si>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</si>
  <si>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</si>
  <si>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</si>
  <si>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</si>
  <si>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</si>
  <si>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</si>
  <si>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</si>
  <si>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</si>
  <si>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</si>
  <si>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</si>
  <si>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</si>
  <si>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</si>
  <si>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</si>
  <si>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</si>
  <si>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</si>
  <si>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</si>
  <si>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</si>
  <si>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</si>
  <si>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</si>
  <si>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</si>
  <si>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</si>
  <si>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</si>
  <si>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</si>
  <si>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</si>
  <si>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</si>
  <si>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</si>
  <si>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</si>
  <si>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</si>
  <si>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</si>
  <si>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</si>
  <si>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</si>
  <si>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</si>
  <si>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</si>
  <si>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</si>
  <si>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</si>
  <si>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</si>
  <si>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</si>
  <si>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</si>
  <si>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</si>
  <si>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</si>
  <si>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</si>
  <si>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</si>
  <si>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</si>
  <si>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</si>
  <si>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</si>
  <si>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</si>
  <si>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</si>
  <si>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</si>
  <si>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</si>
  <si>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</si>
  <si>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</si>
  <si>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</si>
  <si>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</si>
  <si>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</si>
  <si>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</si>
  <si>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</si>
  <si>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</si>
  <si>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</si>
  <si>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</si>
  <si>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</si>
  <si>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</si>
  <si>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</si>
  <si>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</si>
  <si>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</si>
  <si>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</si>
  <si>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</si>
  <si>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</si>
  <si>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</si>
  <si>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</si>
  <si>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</si>
  <si>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</si>
  <si>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</si>
  <si>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</si>
  <si>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</si>
  <si>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</si>
  <si>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</si>
  <si>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</si>
  <si>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</si>
  <si>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</si>
  <si>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</si>
  <si>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</si>
  <si>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</si>
  <si>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</si>
  <si>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</si>
  <si>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</si>
  <si>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</si>
  <si>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</si>
  <si>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</si>
  <si>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</si>
  <si>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</si>
  <si>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</si>
  <si>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</si>
  <si>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</si>
  <si>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</si>
  <si>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</si>
  <si>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</si>
  <si>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</si>
  <si>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</si>
  <si>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</si>
  <si>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</si>
  <si>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</si>
  <si>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</si>
  <si>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</si>
  <si>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</si>
  <si>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</si>
  <si>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</si>
  <si>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</si>
  <si>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</si>
  <si>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</si>
  <si>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</si>
  <si>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</si>
  <si>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</si>
  <si>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</si>
  <si>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</si>
  <si>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</si>
  <si>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</si>
  <si>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</si>
  <si>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</si>
  <si>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</si>
  <si>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</si>
  <si>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</si>
  <si>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</si>
  <si>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</si>
  <si>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</si>
  <si>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</si>
  <si>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</si>
  <si>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</si>
  <si>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</si>
  <si>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</si>
  <si>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</si>
  <si>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</si>
  <si>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</si>
  <si>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</si>
  <si>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</si>
  <si>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</si>
  <si>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</si>
  <si>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</si>
  <si>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</si>
  <si>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</si>
  <si>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</si>
  <si>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</si>
  <si>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</si>
  <si>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</si>
  <si>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</si>
  <si>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</si>
  <si>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</si>
  <si>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</si>
  <si>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</si>
  <si>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</si>
  <si>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</si>
  <si>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</si>
  <si>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</si>
  <si>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</si>
  <si>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</si>
  <si>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</si>
  <si>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</si>
  <si>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</si>
  <si>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</si>
  <si>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</si>
  <si>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</si>
  <si>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</si>
  <si>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</si>
  <si>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</si>
  <si>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</si>
  <si>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</si>
  <si>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</si>
  <si>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</si>
  <si>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</si>
  <si>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</si>
  <si>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</si>
  <si>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</si>
  <si>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</si>
  <si>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</si>
  <si>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</si>
  <si>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</si>
  <si>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</si>
  <si>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</si>
  <si>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</si>
  <si>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</si>
  <si>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</si>
  <si>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</si>
  <si>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</si>
  <si>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</si>
  <si>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</si>
  <si>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</si>
  <si>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</si>
  <si>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</si>
  <si>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</si>
  <si>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</si>
  <si>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</si>
  <si>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</si>
  <si>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</si>
  <si>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</si>
  <si>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</si>
  <si>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</si>
  <si>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</si>
  <si>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</si>
  <si>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</si>
  <si>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</si>
  <si>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</si>
  <si>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</si>
  <si>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</si>
  <si>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</si>
  <si>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</si>
  <si>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</si>
  <si>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</si>
  <si>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</si>
  <si>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</si>
  <si>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</si>
  <si>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</si>
  <si>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</si>
  <si>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</si>
  <si>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</si>
  <si>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</si>
  <si>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</si>
  <si>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</si>
  <si>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</si>
  <si>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</si>
  <si>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</si>
  <si>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</si>
  <si>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</si>
  <si>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</si>
  <si>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</si>
  <si>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</si>
  <si>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</si>
  <si>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</si>
  <si>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</si>
  <si>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</si>
  <si>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</si>
  <si>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</si>
  <si>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</si>
  <si>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</si>
  <si>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</si>
  <si>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</si>
  <si>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</si>
  <si>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</si>
  <si>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</si>
  <si>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</si>
  <si>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</si>
  <si>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</si>
  <si>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</si>
  <si>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</si>
  <si>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</si>
  <si>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</si>
  <si>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</si>
  <si>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</si>
  <si>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</si>
  <si>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</si>
  <si>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</si>
  <si>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</si>
  <si>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</si>
  <si>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</si>
  <si>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</si>
  <si>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</si>
  <si>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</si>
  <si>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</si>
  <si>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</si>
  <si>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</si>
  <si>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</si>
  <si>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</si>
  <si>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</si>
  <si>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</si>
  <si>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</si>
  <si>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</si>
  <si>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</si>
  <si>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</si>
  <si>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</si>
  <si>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</si>
  <si>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</si>
  <si>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</si>
  <si>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</si>
  <si>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</si>
  <si>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</si>
  <si>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</si>
  <si>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</si>
  <si>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</si>
  <si>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</si>
  <si>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</si>
  <si>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</si>
  <si>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</si>
  <si>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</si>
  <si>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</si>
  <si>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</si>
  <si>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</si>
  <si>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</si>
  <si>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</si>
  <si>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</si>
  <si>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</si>
  <si>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</si>
  <si>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</si>
  <si>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</si>
  <si>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</si>
  <si>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</si>
  <si>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</si>
  <si>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</si>
  <si>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</si>
  <si>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</si>
  <si>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</si>
  <si>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</si>
  <si>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</si>
  <si>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</si>
  <si>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</si>
  <si>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</si>
  <si>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</si>
  <si>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</si>
  <si>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</si>
  <si>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</si>
  <si>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</si>
  <si>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</si>
  <si>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</si>
  <si>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</si>
  <si>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</si>
  <si>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</si>
  <si>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</si>
  <si>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</si>
  <si>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</si>
  <si>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</si>
  <si>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</si>
  <si>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</si>
  <si>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</si>
  <si>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</si>
  <si>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</si>
  <si>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</si>
  <si>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</si>
  <si>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</si>
  <si>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</si>
  <si>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</si>
  <si>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</si>
  <si>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</si>
  <si>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</si>
  <si>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</si>
  <si>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</si>
  <si>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</si>
  <si>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</si>
  <si>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</si>
  <si>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</si>
  <si>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</si>
  <si>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</si>
  <si>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</si>
  <si>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</si>
  <si>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</si>
  <si>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</si>
  <si>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</si>
  <si>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</si>
  <si>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</si>
  <si>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</si>
  <si>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</si>
  <si>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</si>
  <si>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</si>
  <si>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</si>
  <si>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</si>
  <si>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</si>
  <si>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</si>
  <si>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</si>
  <si>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</si>
  <si>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</si>
  <si>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</si>
  <si>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</si>
  <si>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</si>
  <si>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</si>
  <si>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</si>
  <si>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</si>
  <si>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</si>
  <si>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</si>
  <si>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</si>
  <si>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</si>
  <si>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</si>
  <si>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</si>
  <si>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</si>
  <si>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</si>
  <si>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</si>
  <si>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</si>
  <si>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</si>
  <si>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</si>
  <si>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</si>
  <si>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</si>
  <si>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</si>
  <si>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</si>
  <si>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</si>
  <si>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</si>
  <si>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</si>
  <si>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</si>
  <si>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</si>
  <si>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</si>
  <si>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</si>
  <si>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</si>
  <si>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</si>
  <si>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</si>
  <si>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</si>
  <si>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</si>
  <si>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</si>
  <si>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</si>
  <si>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</si>
  <si>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</si>
  <si>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</si>
  <si>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</si>
  <si>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</si>
  <si>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</si>
  <si>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</si>
  <si>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</si>
  <si>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</si>
  <si>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</si>
  <si>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</si>
  <si>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</si>
  <si>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</si>
  <si>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</si>
  <si>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</si>
  <si>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</si>
  <si>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</si>
  <si>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</si>
  <si>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</si>
  <si>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</si>
  <si>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</si>
  <si>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</si>
  <si>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</si>
  <si>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</si>
  <si>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</si>
  <si>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</si>
  <si>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</si>
  <si>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</si>
  <si>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</si>
  <si>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</si>
  <si>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</si>
  <si>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</si>
  <si>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</si>
  <si>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</si>
  <si>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</si>
  <si>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</si>
  <si>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</si>
  <si>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</si>
  <si>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</si>
  <si>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</si>
  <si>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</si>
  <si>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</si>
  <si>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</si>
  <si>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</si>
  <si>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</si>
  <si>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</si>
  <si>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</si>
  <si>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</si>
  <si>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</si>
  <si>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</si>
  <si>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</si>
  <si>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</si>
  <si>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</si>
  <si>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</si>
  <si>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</si>
  <si>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</si>
  <si>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</si>
  <si>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</si>
  <si>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</si>
  <si>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</si>
  <si>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</si>
  <si>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</si>
  <si>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</si>
  <si>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</si>
  <si>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</si>
  <si>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</si>
  <si>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</si>
  <si>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</si>
  <si>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</si>
  <si>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</si>
  <si>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</si>
  <si>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</si>
  <si>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</si>
  <si>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</si>
  <si>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</si>
  <si>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</si>
  <si>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</si>
  <si>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</si>
  <si>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</si>
  <si>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</si>
  <si>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</si>
  <si>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</si>
  <si>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</si>
  <si>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</si>
  <si>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</si>
  <si>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</si>
  <si>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</si>
  <si>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</si>
  <si>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</si>
  <si>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</si>
  <si>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</si>
  <si>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</si>
  <si>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</si>
  <si>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</si>
  <si>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</si>
  <si>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</si>
  <si>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</si>
  <si>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</si>
  <si>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</si>
  <si>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</si>
  <si>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</si>
  <si>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</si>
  <si>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</si>
  <si>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</si>
  <si>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</si>
  <si>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</si>
  <si>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</si>
  <si>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</si>
  <si>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</si>
  <si>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</si>
  <si>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</si>
  <si>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</si>
  <si>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</si>
  <si>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</si>
  <si>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</si>
  <si>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</si>
  <si>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</si>
  <si>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</si>
  <si>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</si>
  <si>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</si>
  <si>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</si>
  <si>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</si>
  <si>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</si>
  <si>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</si>
  <si>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</si>
  <si>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</si>
  <si>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</si>
  <si>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</si>
  <si>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</si>
  <si>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</si>
  <si>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</si>
  <si>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</si>
  <si>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</si>
  <si>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</si>
  <si>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</si>
  <si>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</si>
  <si>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</si>
  <si>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</si>
  <si>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</si>
  <si>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</si>
  <si>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</si>
  <si>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</si>
  <si>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</si>
  <si>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</si>
  <si>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</si>
  <si>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</si>
  <si>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</si>
  <si>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</si>
  <si>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</si>
  <si>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</si>
  <si>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</si>
  <si>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</si>
  <si>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</si>
  <si>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</si>
  <si>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</si>
  <si>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</si>
  <si>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</si>
  <si>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</si>
  <si>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</si>
  <si>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</si>
  <si>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</si>
  <si>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</si>
  <si>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</si>
  <si>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</si>
  <si>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</si>
  <si>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</si>
  <si>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</si>
  <si>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</si>
  <si>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</si>
  <si>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</si>
  <si>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</si>
  <si>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</si>
  <si>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</si>
  <si>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</si>
  <si>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</si>
  <si>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</si>
  <si>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</si>
  <si>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</si>
  <si>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</si>
  <si>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</si>
  <si>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</si>
  <si>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</si>
  <si>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</si>
  <si>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</si>
  <si>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</si>
  <si>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</si>
  <si>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</si>
  <si>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</si>
  <si>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</si>
  <si>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</si>
  <si>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</si>
  <si>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</si>
  <si>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</si>
  <si>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</si>
  <si>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</si>
  <si>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</si>
  <si>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</si>
  <si>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</si>
  <si>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</si>
  <si>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</si>
  <si>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</si>
  <si>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</si>
  <si>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</si>
  <si>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</si>
  <si>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</si>
  <si>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</si>
  <si>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</si>
  <si>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</si>
  <si>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</si>
  <si>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</si>
  <si>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</si>
  <si>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</si>
  <si>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</si>
  <si>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</si>
  <si>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</si>
  <si>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</si>
  <si>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</si>
  <si>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</si>
  <si>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</si>
  <si>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</si>
  <si>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</si>
  <si>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</si>
  <si>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</si>
  <si>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</si>
  <si>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</si>
  <si>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</si>
  <si>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</si>
  <si>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</si>
  <si>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</si>
  <si>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</si>
  <si>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</si>
  <si>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</si>
  <si>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</si>
  <si>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</si>
  <si>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</si>
  <si>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</si>
  <si>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</si>
  <si>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</si>
  <si>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</si>
  <si>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</si>
  <si>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</si>
  <si>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</si>
  <si>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</si>
  <si>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</si>
  <si>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</si>
  <si>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</si>
  <si>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</si>
  <si>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</si>
  <si>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</si>
  <si>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</si>
  <si>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</si>
  <si>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</si>
  <si>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</si>
  <si>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</si>
  <si>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</si>
  <si>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</si>
  <si>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</si>
  <si>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</si>
  <si>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</si>
  <si>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</si>
  <si>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</si>
  <si>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</si>
  <si>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</si>
  <si>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</si>
  <si>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</si>
  <si>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</si>
  <si>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</si>
  <si>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</si>
  <si>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</si>
  <si>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</si>
  <si>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</si>
  <si>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</si>
  <si>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</si>
  <si>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</si>
  <si>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</si>
  <si>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</si>
  <si>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</si>
  <si>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</si>
  <si>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</si>
  <si>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</si>
  <si>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</si>
  <si>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</si>
  <si>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</si>
  <si>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</si>
  <si>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</si>
  <si>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</si>
  <si>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</si>
  <si>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</si>
  <si>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</si>
  <si>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</si>
  <si>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</si>
  <si>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</si>
  <si>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</si>
  <si>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</si>
  <si>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</si>
  <si>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</si>
  <si>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</si>
  <si>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</si>
  <si>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</si>
  <si>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</si>
  <si>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</si>
  <si>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</si>
  <si>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</si>
  <si>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</si>
  <si>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</si>
  <si>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</si>
  <si>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</si>
  <si>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</si>
  <si>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</si>
  <si>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</si>
  <si>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</si>
  <si>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</si>
  <si>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</si>
  <si>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</si>
  <si>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</si>
  <si>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</si>
  <si>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</si>
  <si>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</si>
  <si>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</si>
  <si>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</si>
  <si>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</si>
  <si>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</si>
  <si>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</si>
  <si>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</si>
  <si>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</si>
  <si>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</si>
  <si>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</si>
  <si>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</si>
  <si>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</si>
  <si>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</si>
  <si>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</si>
  <si>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</si>
  <si>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</si>
  <si>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</si>
  <si>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</si>
  <si>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</si>
  <si>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</si>
  <si>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</si>
  <si>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</si>
  <si>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</si>
  <si>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</si>
  <si>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</si>
  <si>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</si>
  <si>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</si>
  <si>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</si>
  <si>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</si>
  <si>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</si>
  <si>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</si>
  <si>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</si>
  <si>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</si>
  <si>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</si>
  <si>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</si>
  <si>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</si>
  <si>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</si>
  <si>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</si>
  <si>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</si>
  <si>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</si>
  <si>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</si>
  <si>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</si>
  <si>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</si>
  <si>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</si>
  <si>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</si>
  <si>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</si>
  <si>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</si>
  <si>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</si>
  <si>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</si>
  <si>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</si>
  <si>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</si>
  <si>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</si>
  <si>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</si>
  <si>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</si>
  <si>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</si>
  <si>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</si>
  <si>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</si>
  <si>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</si>
  <si>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</si>
  <si>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</si>
  <si>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</si>
  <si>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</si>
  <si>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</si>
  <si>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</si>
  <si>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</si>
  <si>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</si>
  <si>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</si>
  <si>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</si>
  <si>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</si>
  <si>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</si>
  <si>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</si>
  <si>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</si>
  <si>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</si>
  <si>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</si>
  <si>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</si>
  <si>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</si>
  <si>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</si>
  <si>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</si>
  <si>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</si>
  <si>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</si>
  <si>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</si>
  <si>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</si>
  <si>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</si>
  <si>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</si>
  <si>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</si>
  <si>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</si>
  <si>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</si>
  <si>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</si>
  <si>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</si>
  <si>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</si>
  <si>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</si>
  <si>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</si>
  <si>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</si>
  <si>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</si>
  <si>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</si>
  <si>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</si>
  <si>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</si>
  <si>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</si>
  <si>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</si>
  <si>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</si>
  <si>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</si>
  <si>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</si>
  <si>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</si>
  <si>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</si>
  <si>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</si>
  <si>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</si>
  <si>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</si>
  <si>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</si>
  <si>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</si>
  <si>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</si>
  <si>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</si>
  <si>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</si>
  <si>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</si>
  <si>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</si>
  <si>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</si>
  <si>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</si>
  <si>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</si>
  <si>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</si>
  <si>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</si>
  <si>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</si>
  <si>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</si>
  <si>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</si>
  <si>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</si>
  <si>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</si>
  <si>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</si>
  <si>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</si>
  <si>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</si>
  <si>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</si>
  <si>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</si>
  <si>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</si>
  <si>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</si>
  <si>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</si>
  <si>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</si>
  <si>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</si>
  <si>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</si>
  <si>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</si>
  <si>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</si>
  <si>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</si>
  <si>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</si>
  <si>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</si>
  <si>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</si>
  <si>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</si>
  <si>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</si>
  <si>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</si>
  <si>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</si>
  <si>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</si>
  <si>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</si>
  <si>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</si>
  <si>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</si>
  <si>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</si>
  <si>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</si>
  <si>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</si>
  <si>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</si>
  <si>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</si>
  <si>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</si>
  <si>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</si>
  <si>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</si>
  <si>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</si>
  <si>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</si>
  <si>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</si>
  <si>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</si>
  <si>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</si>
  <si>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</si>
  <si>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</si>
  <si>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</si>
  <si>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</si>
  <si>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</si>
  <si>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</si>
  <si>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</si>
  <si>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</si>
  <si>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</si>
  <si>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</si>
  <si>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</si>
  <si>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</si>
  <si>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</si>
  <si>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</si>
  <si>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</si>
  <si>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</si>
  <si>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</si>
  <si>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</si>
  <si>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</si>
  <si>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</si>
  <si>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</si>
  <si>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</si>
  <si>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</si>
  <si>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</si>
  <si>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</si>
  <si>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</si>
  <si>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</si>
  <si>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</si>
  <si>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</si>
  <si>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</si>
  <si>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</si>
  <si>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</si>
  <si>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</si>
  <si>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</si>
  <si>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</si>
  <si>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</si>
  <si>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</si>
  <si>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</si>
  <si>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</si>
  <si>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</si>
  <si>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</si>
  <si>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</si>
  <si>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</si>
  <si>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</si>
  <si>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</si>
  <si>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</si>
  <si>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</si>
  <si>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</si>
  <si>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</si>
  <si>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</si>
  <si>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</si>
  <si>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</si>
  <si>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</si>
  <si>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</si>
  <si>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</si>
  <si>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</si>
  <si>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</si>
  <si>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</si>
  <si>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</si>
  <si>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</si>
  <si>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</si>
  <si>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</si>
  <si>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</si>
  <si>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</si>
  <si>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</si>
  <si>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</si>
  <si>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</si>
  <si>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</si>
  <si>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</si>
  <si>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</si>
  <si>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</si>
  <si>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</si>
  <si>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</si>
  <si>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</si>
  <si>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</si>
  <si>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</si>
  <si>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</si>
  <si>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</si>
  <si>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</si>
  <si>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</si>
  <si>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</si>
  <si>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</si>
  <si>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</si>
  <si>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</si>
  <si>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</si>
  <si>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</si>
  <si>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</si>
  <si>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</si>
  <si>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</si>
  <si>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</si>
  <si>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</si>
  <si>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</si>
  <si>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</si>
  <si>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</si>
  <si>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</si>
  <si>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</si>
  <si>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</si>
  <si>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</si>
  <si>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</si>
  <si>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</si>
  <si>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</si>
  <si>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</si>
  <si>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</si>
  <si>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</si>
  <si>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</si>
  <si>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</si>
  <si>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</si>
  <si>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</si>
  <si>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</si>
  <si>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</si>
  <si>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</si>
  <si>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</si>
  <si>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</si>
  <si>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</si>
  <si>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</si>
  <si>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</si>
  <si>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</si>
  <si>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</si>
  <si>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</si>
  <si>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</si>
  <si>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</si>
  <si>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</si>
  <si>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</si>
  <si>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</si>
  <si>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</si>
  <si>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</si>
  <si>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</si>
  <si>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</si>
  <si>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</si>
  <si>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</si>
  <si>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</si>
  <si>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</si>
  <si>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</si>
  <si>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</si>
  <si>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</si>
  <si>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</si>
  <si>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</si>
  <si>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</si>
  <si>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</si>
  <si>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</si>
  <si>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</si>
  <si>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</si>
  <si>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</si>
  <si>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</si>
  <si>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</si>
  <si>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</si>
  <si>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</si>
  <si>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</si>
  <si>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</si>
  <si>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</si>
  <si>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</si>
  <si>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</si>
  <si>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</si>
  <si>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</si>
  <si>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</si>
  <si>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</si>
  <si>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</si>
  <si>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</si>
  <si>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</si>
  <si>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</si>
  <si>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</si>
  <si>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</si>
  <si>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</si>
  <si>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</si>
  <si>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</si>
  <si>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</si>
  <si>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</si>
  <si>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</si>
  <si>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</si>
  <si>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</si>
  <si>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</si>
  <si>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</si>
  <si>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</si>
  <si>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</si>
  <si>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</si>
  <si>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</si>
  <si>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</si>
  <si>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</si>
  <si>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</si>
  <si>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</si>
  <si>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</si>
  <si>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</si>
  <si>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</si>
  <si>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</si>
  <si>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</si>
  <si>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</si>
  <si>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</si>
  <si>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</si>
  <si>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</si>
  <si>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</si>
  <si>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</si>
  <si>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</si>
  <si>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</si>
  <si>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</si>
  <si>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</si>
  <si>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</si>
  <si>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</si>
  <si>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</si>
  <si>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</si>
  <si>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</si>
  <si>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</si>
  <si>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</si>
  <si>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</si>
  <si>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</si>
  <si>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</si>
  <si>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</si>
  <si>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</si>
  <si>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</si>
  <si>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</si>
  <si>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</si>
  <si>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</si>
  <si>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</si>
  <si>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</si>
  <si>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</si>
  <si>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</si>
  <si>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</si>
  <si>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</si>
  <si>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</si>
  <si>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</si>
  <si>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</si>
  <si>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</si>
  <si>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</si>
  <si>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</si>
  <si>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</si>
  <si>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</si>
  <si>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</si>
  <si>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</si>
  <si>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</si>
  <si>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</si>
  <si>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</si>
  <si>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</si>
  <si>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</si>
  <si>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</si>
  <si>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</si>
  <si>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</si>
  <si>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</si>
  <si>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</si>
  <si>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</si>
  <si>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</si>
  <si>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</si>
  <si>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</si>
  <si>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</si>
  <si>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</si>
  <si>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</si>
  <si>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</si>
  <si>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</si>
  <si>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</si>
  <si>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</si>
  <si>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</si>
  <si>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</si>
  <si>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</si>
  <si>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</si>
  <si>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</si>
  <si>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</si>
  <si>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</si>
  <si>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</si>
  <si>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</si>
  <si>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</si>
  <si>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</si>
  <si>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</si>
  <si>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</si>
  <si>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</si>
  <si>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</si>
  <si>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</si>
  <si>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</si>
  <si>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</si>
  <si>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</si>
  <si>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</si>
  <si>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</si>
  <si>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</si>
  <si>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</si>
  <si>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</si>
  <si>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</si>
  <si>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</si>
  <si>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</si>
  <si>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</si>
  <si>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</si>
  <si>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</si>
  <si>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</si>
  <si>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</si>
  <si>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</si>
  <si>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</si>
  <si>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</si>
  <si>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</si>
  <si>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</si>
  <si>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</si>
  <si>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</si>
  <si>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</si>
  <si>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</si>
  <si>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</si>
  <si>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</si>
  <si>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</si>
  <si>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</si>
  <si>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</si>
  <si>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</si>
  <si>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</si>
  <si>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</si>
  <si>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</si>
  <si>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</si>
  <si>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</si>
  <si>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</si>
  <si>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</si>
  <si>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</si>
  <si>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</si>
  <si>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</si>
  <si>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</si>
  <si>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</si>
  <si>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</si>
  <si>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</si>
  <si>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</si>
  <si>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</si>
  <si>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</si>
  <si>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</si>
  <si>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</si>
  <si>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</si>
  <si>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</si>
  <si>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</si>
  <si>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</si>
  <si>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</si>
  <si>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</si>
  <si>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</si>
  <si>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</si>
  <si>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</si>
  <si>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</si>
  <si>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</si>
  <si>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</si>
  <si>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</si>
  <si>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</si>
  <si>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</si>
  <si>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</si>
  <si>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</si>
  <si>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</si>
  <si>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</si>
  <si>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</si>
  <si>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</si>
  <si>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</si>
  <si>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</si>
  <si>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</si>
  <si>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</si>
  <si>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</si>
  <si>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</si>
  <si>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</si>
  <si>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</si>
  <si>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</si>
  <si>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</si>
  <si>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</si>
  <si>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</si>
  <si>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</si>
  <si>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</si>
  <si>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</si>
  <si>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</si>
  <si>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</si>
  <si>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</si>
  <si>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</si>
  <si>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</si>
  <si>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</si>
  <si>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</si>
  <si>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</si>
  <si>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</si>
  <si>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</si>
  <si>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</si>
  <si>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</si>
  <si>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</si>
  <si>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</si>
  <si>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</si>
  <si>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</si>
  <si>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</si>
  <si>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</si>
  <si>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</si>
  <si>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</si>
  <si>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</si>
  <si>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</si>
  <si>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</si>
  <si>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</si>
  <si>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</si>
  <si>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</si>
  <si>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</si>
  <si>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</si>
  <si>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</si>
  <si>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</si>
  <si>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</si>
  <si>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</si>
  <si>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</si>
  <si>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</si>
  <si>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</si>
  <si>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</si>
  <si>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</si>
  <si>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</si>
  <si>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</si>
  <si>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</si>
  <si>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</si>
  <si>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</si>
  <si>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</si>
  <si>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</si>
  <si>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</si>
  <si>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</si>
  <si>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</si>
  <si>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</si>
  <si>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</si>
  <si>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</si>
  <si>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</si>
  <si>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</si>
  <si>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</si>
  <si>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</si>
  <si>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</si>
  <si>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</si>
  <si>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</si>
  <si>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</si>
  <si>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</si>
  <si>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</si>
  <si>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</si>
  <si>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</si>
  <si>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</si>
  <si>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</si>
  <si>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</si>
  <si>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</si>
  <si>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</si>
  <si>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</si>
  <si>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</si>
  <si>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</si>
  <si>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</si>
  <si>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</si>
  <si>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</si>
  <si>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</si>
  <si>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</si>
  <si>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</si>
  <si>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</si>
  <si>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</si>
  <si>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</si>
  <si>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</si>
  <si>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</si>
  <si>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</si>
  <si>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</si>
  <si>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</si>
  <si>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</si>
  <si>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</si>
  <si>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</si>
  <si>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</si>
  <si>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</si>
  <si>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</si>
  <si>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</si>
  <si>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</si>
  <si>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</si>
  <si>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</si>
  <si>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</si>
  <si>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</si>
  <si>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</si>
  <si>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</si>
  <si>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</si>
  <si>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</si>
  <si>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</si>
  <si>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</si>
  <si>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</si>
  <si>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</si>
  <si>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</si>
  <si>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</si>
  <si>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</si>
  <si>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</si>
  <si>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</si>
  <si>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</si>
  <si>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</si>
  <si>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</si>
  <si>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</si>
  <si>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</si>
  <si>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</si>
  <si>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</si>
  <si>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</si>
  <si>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</si>
  <si>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</si>
  <si>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</si>
  <si>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</si>
  <si>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</si>
  <si>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</si>
  <si>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</si>
  <si>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</si>
  <si>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</si>
  <si>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</si>
  <si>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</si>
  <si>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</si>
  <si>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</si>
  <si>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</si>
  <si>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</si>
  <si>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</si>
  <si>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</si>
  <si>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</si>
  <si>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</si>
  <si>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</si>
  <si>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</si>
  <si>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</si>
  <si>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</si>
  <si>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</si>
  <si>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</si>
  <si>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</si>
  <si>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</si>
  <si>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</si>
  <si>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</si>
  <si>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</si>
  <si>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</si>
  <si>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</si>
  <si>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</si>
  <si>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</si>
  <si>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</si>
  <si>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</si>
  <si>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</si>
  <si>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</si>
  <si>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</si>
  <si>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</si>
  <si>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</si>
  <si>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</si>
  <si>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</si>
  <si>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</si>
  <si>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</si>
  <si>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</si>
  <si>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</si>
  <si>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</si>
  <si>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</si>
  <si>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</si>
  <si>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</si>
  <si>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</si>
  <si>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</si>
  <si>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</si>
  <si>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</si>
  <si>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</si>
  <si>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</si>
  <si>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</si>
  <si>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</si>
  <si>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</si>
  <si>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</si>
  <si>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</si>
  <si>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</si>
  <si>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</si>
  <si>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</si>
  <si>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</si>
  <si>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</si>
  <si>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</si>
  <si>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</si>
  <si>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</si>
  <si>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</si>
  <si>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</si>
  <si>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</si>
  <si>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</si>
  <si>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</si>
  <si>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</si>
  <si>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</si>
  <si>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</si>
  <si>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</si>
  <si>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</si>
  <si>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</si>
  <si>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</si>
  <si>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</si>
  <si>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</si>
  <si>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</si>
  <si>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</si>
  <si>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</si>
  <si>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</si>
  <si>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</si>
  <si>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</si>
  <si>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</si>
  <si>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</si>
  <si>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</si>
  <si>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</si>
  <si>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</si>
  <si>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</si>
  <si>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</si>
  <si>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</si>
  <si>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</si>
  <si>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</si>
  <si>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</si>
  <si>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</si>
  <si>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</si>
  <si>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</si>
  <si>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</si>
  <si>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</si>
  <si>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</si>
  <si>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</si>
  <si>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</si>
  <si>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</si>
  <si>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</si>
  <si>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</si>
  <si>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</si>
  <si>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</si>
  <si>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</si>
  <si>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</si>
  <si>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</si>
  <si>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</si>
  <si>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</si>
  <si>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</si>
  <si>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</si>
  <si>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</si>
  <si>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</si>
  <si>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</si>
  <si>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</si>
  <si>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</si>
  <si>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</si>
  <si>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</si>
  <si>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</si>
  <si>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</si>
  <si>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</si>
  <si>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</si>
  <si>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</si>
  <si>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</si>
  <si>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</si>
  <si>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</si>
  <si>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</si>
  <si>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</si>
  <si>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</si>
  <si>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</si>
  <si>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</si>
  <si>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</si>
  <si>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</si>
  <si>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</si>
  <si>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</si>
  <si>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</si>
  <si>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</si>
  <si>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</si>
  <si>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</si>
  <si>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</si>
  <si>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</si>
  <si>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</si>
  <si>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</si>
  <si>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</si>
  <si>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</si>
  <si>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</si>
  <si>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</si>
  <si>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</si>
  <si>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</si>
  <si>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</si>
  <si>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</si>
  <si>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</si>
  <si>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</si>
  <si>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</si>
  <si>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</si>
  <si>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</si>
  <si>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</si>
  <si>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</si>
  <si>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</si>
  <si>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</si>
  <si>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</si>
  <si>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</si>
  <si>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</si>
  <si>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</si>
  <si>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</si>
  <si>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</si>
  <si>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</si>
  <si>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</si>
  <si>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</si>
  <si>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</si>
  <si>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</si>
  <si>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</si>
  <si>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</si>
  <si>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</si>
  <si>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</si>
  <si>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</si>
  <si>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</si>
  <si>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</si>
  <si>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</si>
  <si>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</si>
  <si>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</si>
  <si>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</si>
  <si>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</si>
  <si>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</si>
  <si>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</si>
  <si>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</si>
  <si>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</si>
  <si>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</si>
  <si>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</si>
  <si>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</si>
  <si>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</si>
  <si>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</si>
  <si>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</si>
  <si>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</si>
  <si>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</si>
  <si>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</si>
  <si>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</si>
  <si>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</si>
  <si>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</si>
  <si>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</si>
  <si>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</si>
  <si>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</si>
  <si>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</si>
  <si>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</si>
  <si>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</si>
  <si>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</si>
  <si>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</si>
  <si>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</si>
  <si>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</si>
  <si>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</si>
  <si>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</si>
  <si>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</si>
  <si>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</si>
  <si>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</si>
  <si>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</si>
  <si>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</si>
  <si>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</si>
  <si>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</si>
  <si>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</si>
  <si>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</si>
  <si>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</si>
  <si>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</si>
  <si>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</si>
  <si>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</si>
  <si>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</si>
  <si>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</si>
  <si>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</si>
  <si>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</si>
  <si>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</si>
  <si>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</si>
  <si>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</si>
  <si>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</si>
  <si>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</si>
  <si>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</si>
  <si>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</si>
  <si>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</si>
  <si>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</si>
  <si>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</si>
  <si>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</si>
  <si>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</si>
  <si>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</si>
  <si>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</si>
  <si>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</si>
  <si>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</si>
  <si>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</si>
  <si>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</si>
  <si>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</si>
  <si>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</si>
  <si>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</si>
  <si>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</si>
  <si>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</si>
  <si>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</si>
  <si>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</si>
  <si>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</si>
  <si>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</si>
  <si>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</si>
  <si>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</si>
  <si>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</si>
  <si>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</si>
  <si>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</si>
  <si>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</si>
  <si>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</si>
  <si>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</si>
  <si>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</si>
  <si>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</si>
  <si>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</si>
  <si>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</si>
  <si>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</si>
  <si>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</si>
  <si>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</si>
  <si>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</si>
  <si>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</si>
  <si>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</si>
  <si>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</si>
  <si>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</si>
  <si>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</si>
  <si>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</si>
  <si>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</si>
  <si>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</si>
  <si>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</si>
  <si>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</si>
  <si>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</si>
  <si>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</si>
  <si>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</si>
  <si>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</si>
  <si>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</si>
  <si>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</si>
  <si>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</si>
  <si>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</si>
  <si>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</si>
  <si>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</si>
  <si>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</si>
  <si>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</si>
  <si>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</si>
  <si>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</si>
  <si>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</si>
  <si>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</si>
  <si>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</si>
  <si>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</si>
  <si>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</si>
  <si>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</si>
  <si>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</si>
  <si>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</si>
  <si>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</si>
  <si>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</si>
  <si>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</si>
  <si>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</si>
  <si>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</si>
  <si>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</si>
  <si>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</si>
  <si>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</si>
  <si>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</si>
  <si>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</si>
  <si>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</si>
  <si>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</si>
  <si>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</si>
  <si>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</si>
  <si>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</si>
  <si>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</si>
  <si>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</si>
  <si>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</si>
  <si>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</si>
  <si>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</si>
  <si>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</si>
  <si>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</si>
  <si>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</si>
  <si>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</si>
  <si>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</si>
  <si>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</si>
  <si>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</si>
  <si>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</si>
  <si>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</si>
  <si>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</si>
  <si>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</si>
  <si>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</si>
  <si>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</si>
  <si>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</si>
  <si>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</si>
  <si>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</si>
  <si>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</si>
  <si>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</si>
  <si>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</si>
  <si>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</si>
  <si>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</si>
  <si>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</si>
  <si>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</si>
  <si>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</si>
  <si>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</si>
  <si>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</si>
  <si>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</si>
  <si>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</si>
  <si>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</si>
  <si>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</si>
  <si>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</si>
  <si>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</si>
  <si>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</si>
  <si>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</si>
  <si>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</si>
  <si>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</si>
  <si>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</si>
  <si>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</si>
  <si>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</si>
  <si>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</si>
  <si>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</si>
  <si>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</si>
  <si>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</si>
  <si>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</si>
  <si>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</si>
  <si>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</si>
  <si>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</si>
  <si>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</si>
  <si>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</si>
  <si>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</si>
  <si>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</si>
  <si>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</si>
  <si>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</si>
  <si>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</si>
  <si>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</si>
  <si>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</si>
  <si>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</si>
  <si>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</si>
  <si>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</si>
  <si>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</si>
  <si>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</si>
  <si>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</si>
  <si>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</si>
  <si>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</si>
  <si>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</si>
  <si>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</si>
  <si>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</si>
  <si>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</si>
  <si>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</si>
  <si>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</si>
  <si>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</si>
  <si>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</si>
  <si>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</si>
  <si>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</si>
  <si>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</si>
  <si>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</si>
  <si>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</si>
  <si>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</si>
  <si>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</si>
  <si>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</si>
  <si>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</si>
  <si>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</si>
  <si>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</si>
  <si>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</si>
  <si>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</si>
  <si>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</si>
  <si>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</si>
  <si>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</si>
  <si>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</si>
  <si>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</si>
  <si>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</si>
  <si>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</si>
  <si>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</si>
  <si>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</si>
  <si>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</si>
  <si>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</si>
  <si>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</si>
  <si>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</si>
  <si>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</si>
  <si>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</si>
  <si>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</si>
  <si>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</si>
  <si>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</si>
  <si>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</si>
  <si>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</si>
  <si>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</si>
  <si>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</si>
  <si>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</si>
  <si>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</si>
  <si>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</si>
  <si>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</si>
  <si>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</si>
  <si>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</si>
  <si>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</si>
  <si>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</si>
  <si>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</si>
  <si>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</si>
  <si>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</si>
  <si>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</si>
  <si>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</si>
  <si>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</si>
  <si>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</si>
  <si>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</si>
  <si>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</si>
  <si>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</si>
  <si>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</si>
  <si>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</si>
  <si>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</si>
  <si>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</si>
  <si>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</si>
  <si>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</si>
  <si>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</si>
  <si>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</si>
  <si>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</si>
  <si>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</si>
  <si>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</si>
  <si>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</si>
  <si>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</si>
  <si>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</si>
  <si>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</si>
  <si>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</si>
  <si>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</si>
  <si>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</si>
  <si>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</si>
  <si>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</si>
  <si>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</si>
  <si>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</si>
  <si>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</si>
  <si>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</si>
  <si>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</si>
  <si>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</si>
  <si>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</si>
  <si>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</si>
  <si>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</si>
  <si>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</si>
  <si>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</si>
  <si>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</si>
  <si>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</si>
  <si>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</si>
  <si>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</si>
  <si>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</si>
  <si>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</si>
  <si>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</si>
  <si>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</si>
  <si>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</si>
  <si>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</si>
  <si>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</si>
  <si>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</si>
  <si>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</si>
  <si>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</si>
  <si>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</si>
  <si>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</si>
  <si>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</si>
  <si>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</si>
  <si>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</si>
  <si>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</si>
  <si>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</si>
  <si>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</si>
  <si>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</si>
  <si>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</si>
  <si>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</si>
  <si>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</si>
  <si>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</si>
  <si>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</si>
  <si>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</si>
  <si>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</si>
  <si>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</si>
  <si>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</si>
  <si>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</si>
  <si>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</si>
  <si>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</si>
  <si>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</si>
  <si>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</si>
  <si>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</si>
  <si>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</si>
  <si>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</si>
  <si>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</si>
  <si>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</si>
  <si>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</si>
  <si>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</si>
  <si>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</si>
  <si>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</si>
  <si>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</si>
  <si>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</si>
  <si>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</si>
  <si>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</si>
  <si>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</si>
  <si>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</si>
  <si>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</si>
  <si>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</si>
  <si>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</si>
  <si>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</si>
  <si>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</si>
  <si>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</si>
  <si>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</si>
  <si>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</si>
  <si>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</si>
  <si>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</si>
  <si>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</si>
  <si>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</si>
  <si>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</si>
  <si>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</si>
  <si>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</si>
  <si>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</si>
  <si>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</si>
  <si>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</si>
  <si>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</si>
  <si>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</si>
  <si>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</si>
  <si>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</si>
  <si>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</si>
  <si>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</si>
  <si>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</si>
  <si>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</si>
  <si>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</si>
  <si>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</si>
  <si>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</si>
  <si>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</si>
  <si>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</si>
  <si>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</si>
  <si>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</si>
  <si>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</si>
  <si>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</si>
  <si>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</si>
  <si>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</si>
  <si>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</si>
  <si>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</si>
  <si>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</si>
  <si>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</si>
  <si>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</si>
  <si>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</si>
  <si>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</si>
  <si>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</si>
  <si>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</si>
  <si>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</si>
  <si>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</si>
  <si>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</si>
  <si>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</si>
  <si>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</si>
  <si>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</si>
  <si>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</si>
  <si>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</si>
  <si>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</si>
  <si>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</si>
  <si>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</si>
  <si>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</si>
  <si>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</si>
  <si>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</si>
  <si>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</si>
  <si>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</si>
  <si>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</si>
  <si>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</si>
  <si>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</si>
  <si>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</si>
  <si>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</si>
  <si>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</si>
  <si>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</si>
  <si>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</si>
  <si>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</si>
  <si>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</si>
  <si>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</si>
  <si>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</si>
  <si>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</si>
  <si>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</si>
  <si>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</si>
  <si>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</si>
  <si>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</si>
  <si>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</si>
  <si>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</si>
  <si>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</si>
  <si>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</si>
  <si>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</si>
  <si>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</si>
  <si>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</si>
  <si>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</si>
  <si>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</si>
  <si>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</si>
  <si>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</si>
  <si>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</si>
  <si>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</si>
  <si>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</si>
  <si>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</si>
  <si>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</si>
  <si>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</si>
  <si>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</si>
  <si>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</si>
  <si>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</si>
  <si>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</si>
  <si>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</si>
  <si>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</si>
  <si>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</si>
  <si>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</si>
  <si>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</si>
  <si>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</si>
  <si>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</si>
  <si>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</si>
  <si>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</si>
  <si>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</si>
  <si>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</si>
  <si>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</si>
  <si>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</si>
  <si>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</si>
  <si>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</si>
  <si>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</si>
  <si>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</si>
  <si>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</si>
  <si>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</si>
  <si>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</si>
  <si>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</si>
  <si>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</si>
  <si>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</si>
  <si>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</si>
  <si>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</si>
  <si>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</si>
  <si>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</si>
  <si>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</si>
  <si>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</si>
  <si>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</si>
  <si>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</si>
  <si>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</si>
  <si>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</si>
  <si>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</si>
  <si>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</si>
  <si>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</si>
  <si>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</si>
  <si>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</si>
  <si>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</si>
  <si>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</si>
  <si>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</si>
  <si>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</si>
  <si>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</si>
  <si>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</si>
  <si>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</si>
  <si>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</si>
  <si>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</si>
  <si>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</si>
  <si>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</si>
  <si>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</si>
  <si>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</si>
  <si>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</si>
  <si>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</si>
  <si>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</si>
  <si>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</si>
  <si>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</si>
  <si>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</si>
  <si>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</si>
  <si>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</si>
  <si>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</si>
  <si>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</si>
  <si>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</si>
  <si>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</si>
  <si>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</si>
  <si>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</si>
  <si>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</si>
  <si>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</si>
  <si>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</si>
  <si>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</si>
  <si>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</si>
  <si>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</si>
  <si>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</si>
  <si>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</si>
  <si>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</si>
  <si>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</si>
  <si>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</si>
  <si>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</si>
  <si>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</si>
  <si>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</si>
  <si>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</si>
  <si>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</si>
  <si>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</si>
  <si>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</si>
  <si>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</si>
  <si>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</si>
  <si>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</si>
  <si>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</si>
  <si>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</si>
  <si>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</si>
  <si>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</si>
  <si>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</si>
  <si>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</si>
  <si>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</si>
  <si>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</si>
  <si>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</si>
  <si>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</si>
  <si>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</si>
  <si>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</si>
  <si>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</si>
  <si>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</si>
  <si>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</si>
  <si>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</si>
  <si>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</si>
  <si>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</si>
  <si>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</si>
  <si>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</si>
  <si>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</si>
  <si>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</si>
  <si>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</si>
  <si>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</si>
  <si>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</si>
  <si>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</si>
  <si>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</si>
  <si>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</si>
  <si>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</si>
  <si>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</si>
  <si>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</si>
  <si>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</si>
  <si>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</si>
  <si>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</si>
  <si>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</si>
  <si>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</si>
  <si>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</si>
  <si>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</si>
  <si>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</si>
  <si>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</si>
  <si>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</si>
  <si>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</si>
  <si>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</si>
  <si>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</si>
  <si>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</si>
  <si>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</si>
  <si>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</si>
  <si>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</si>
  <si>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</si>
  <si>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</si>
  <si>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</si>
  <si>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</si>
  <si>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</si>
  <si>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</si>
  <si>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</si>
  <si>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</si>
  <si>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</si>
  <si>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</si>
  <si>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</si>
  <si>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</si>
  <si>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</si>
  <si>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</si>
  <si>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</si>
  <si>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</si>
  <si>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</si>
  <si>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</si>
  <si>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</si>
  <si>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</si>
  <si>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</si>
  <si>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</si>
  <si>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</si>
  <si>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</si>
  <si>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</si>
  <si>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</si>
  <si>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</si>
  <si>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</si>
  <si>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</si>
  <si>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</si>
  <si>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</si>
  <si>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</si>
  <si>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</si>
  <si>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</si>
  <si>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</si>
  <si>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</si>
  <si>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</si>
  <si>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</si>
  <si>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</si>
  <si>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</si>
  <si>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</si>
  <si>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</si>
  <si>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</si>
  <si>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</si>
  <si>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</si>
  <si>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</si>
  <si>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</si>
  <si>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</si>
  <si>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</si>
  <si>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</si>
  <si>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</si>
  <si>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</si>
  <si>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</si>
  <si>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</si>
  <si>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</si>
  <si>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</si>
  <si>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</si>
  <si>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</si>
  <si>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</si>
  <si>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</si>
  <si>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</si>
  <si>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</si>
  <si>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</si>
  <si>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</si>
  <si>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</si>
  <si>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</si>
  <si>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</si>
  <si>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</si>
  <si>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</si>
  <si>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</si>
  <si>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</si>
  <si>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</si>
  <si>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</si>
  <si>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</si>
  <si>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</si>
  <si>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</si>
  <si>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</si>
  <si>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</si>
  <si>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</si>
  <si>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</si>
  <si>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</si>
  <si>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</si>
  <si>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</si>
  <si>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</si>
  <si>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</si>
  <si>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</si>
  <si>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</si>
  <si>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</si>
  <si>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</si>
  <si>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</si>
  <si>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</si>
  <si>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</si>
  <si>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</si>
  <si>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</si>
  <si>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</si>
  <si>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</si>
  <si>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</si>
  <si>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</si>
  <si>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</si>
  <si>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</si>
  <si>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</si>
  <si>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</si>
  <si>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</si>
  <si>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</si>
  <si>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</si>
  <si>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</si>
  <si>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</si>
  <si>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</si>
  <si>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</si>
  <si>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</si>
  <si>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</si>
  <si>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</si>
  <si>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</si>
  <si>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</si>
  <si>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</si>
  <si>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</si>
  <si>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</si>
  <si>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</si>
  <si>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</si>
  <si>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</si>
  <si>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</si>
  <si>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</si>
  <si>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</si>
  <si>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</si>
  <si>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</si>
  <si>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</si>
  <si>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</si>
  <si>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</si>
  <si>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</si>
  <si>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</si>
  <si>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</si>
  <si>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</si>
  <si>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</si>
  <si>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</si>
  <si>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</si>
  <si>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</si>
  <si>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</si>
  <si>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</si>
  <si>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</si>
  <si>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</si>
  <si>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</si>
  <si>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</si>
  <si>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</si>
  <si>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</si>
  <si>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</si>
  <si>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</si>
  <si>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</si>
  <si>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</si>
  <si>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</si>
  <si>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</si>
  <si>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</si>
  <si>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</si>
  <si>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</si>
  <si>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</si>
  <si>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</si>
  <si>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</si>
  <si>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</si>
  <si>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</si>
  <si>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</si>
  <si>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</si>
  <si>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</si>
  <si>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</si>
  <si>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</si>
  <si>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</si>
  <si>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</si>
  <si>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</si>
  <si>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</si>
  <si>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</si>
  <si>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</si>
  <si>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</si>
  <si>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</si>
  <si>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</si>
  <si>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</si>
  <si>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</si>
  <si>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</si>
  <si>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</si>
  <si>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</si>
  <si>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</si>
  <si>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</si>
  <si>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</si>
  <si>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</si>
  <si>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</si>
  <si>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</si>
  <si>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</si>
  <si>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</si>
  <si>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</si>
  <si>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</si>
  <si>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</si>
  <si>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</si>
  <si>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</si>
  <si>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</si>
  <si>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</si>
  <si>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</si>
  <si>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</si>
  <si>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</si>
  <si>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</si>
  <si>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</si>
  <si>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</si>
  <si>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</si>
  <si>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</si>
  <si>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</si>
  <si>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</si>
  <si>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</si>
  <si>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</si>
  <si>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</si>
  <si>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</si>
  <si>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</si>
  <si>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</si>
  <si>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</si>
  <si>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</si>
  <si>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</si>
  <si>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</si>
  <si>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</si>
  <si>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</si>
  <si>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</si>
  <si>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</si>
  <si>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</si>
  <si>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</si>
  <si>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</si>
  <si>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</si>
  <si>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</si>
  <si>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</si>
  <si>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</si>
  <si>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</si>
  <si>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</si>
  <si>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</si>
  <si>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</si>
  <si>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</si>
  <si>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</si>
  <si>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</si>
  <si>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</si>
  <si>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</si>
  <si>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</si>
  <si>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</si>
  <si>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</si>
  <si>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</si>
  <si>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</si>
  <si>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</si>
  <si>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</si>
  <si>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</si>
  <si>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</si>
  <si>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</si>
  <si>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</si>
  <si>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</si>
  <si>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</si>
  <si>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</si>
  <si>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</si>
  <si>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</si>
  <si>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</si>
  <si>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</si>
  <si>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</si>
  <si>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</si>
  <si>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</si>
  <si>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</si>
  <si>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</si>
  <si>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</si>
  <si>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</si>
  <si>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</si>
  <si>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</si>
  <si>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</si>
  <si>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</si>
  <si>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</si>
  <si>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</si>
  <si>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</si>
  <si>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</si>
  <si>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</si>
  <si>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</si>
  <si>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</si>
  <si>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</si>
  <si>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</si>
  <si>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</si>
  <si>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</si>
  <si>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</si>
  <si>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</si>
  <si>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</si>
  <si>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</si>
  <si>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</si>
  <si>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</si>
  <si>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</si>
  <si>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</si>
  <si>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</si>
  <si>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</si>
  <si>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</si>
  <si>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</si>
  <si>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</si>
  <si>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</si>
  <si>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</si>
  <si>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</si>
  <si>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</si>
  <si>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</si>
  <si>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</si>
  <si>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</si>
  <si>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</si>
  <si>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</si>
  <si>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</si>
  <si>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</si>
  <si>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</si>
  <si>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</si>
  <si>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</si>
  <si>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</si>
  <si>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</si>
  <si>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</si>
  <si>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</si>
  <si>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</si>
  <si>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</si>
  <si>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</si>
  <si>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</si>
  <si>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</si>
  <si>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</si>
  <si>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</si>
  <si>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</si>
  <si>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</si>
  <si>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</si>
  <si>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</si>
  <si>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</si>
  <si>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</si>
  <si>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</si>
  <si>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</si>
  <si>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</si>
  <si>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</si>
  <si>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</si>
  <si>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</si>
  <si>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</si>
  <si>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</si>
  <si>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</si>
  <si>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</si>
  <si>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</si>
  <si>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</si>
  <si>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</si>
  <si>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</si>
  <si>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</si>
  <si>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</si>
  <si>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</si>
  <si>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</si>
  <si>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</si>
  <si>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</si>
  <si>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</si>
  <si>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</si>
  <si>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</si>
  <si>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</si>
  <si>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</si>
  <si>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</si>
  <si>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</si>
  <si>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</si>
  <si>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</si>
  <si>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</si>
  <si>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</si>
  <si>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</si>
  <si>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</si>
  <si>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</si>
  <si>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</si>
  <si>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</si>
  <si>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</si>
  <si>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</si>
  <si>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</si>
  <si>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</si>
  <si>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</si>
  <si>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</si>
  <si>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</si>
  <si>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</si>
  <si>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</si>
  <si>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</si>
  <si>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</si>
  <si>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</si>
  <si>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</si>
  <si>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</si>
  <si>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</si>
  <si>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</si>
  <si>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</si>
  <si>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</si>
  <si>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</si>
  <si>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</si>
  <si>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</si>
  <si>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</si>
  <si>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</si>
  <si>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</si>
  <si>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</si>
  <si>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</si>
  <si>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</si>
  <si>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</si>
  <si>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</si>
  <si>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</si>
  <si>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</si>
  <si>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</si>
  <si>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</si>
  <si>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</si>
  <si>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</si>
  <si>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</si>
  <si>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</si>
  <si>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</si>
  <si>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</si>
  <si>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</si>
  <si>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</si>
  <si>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</si>
  <si>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</si>
  <si>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</si>
  <si>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</si>
  <si>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</si>
  <si>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</si>
  <si>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</si>
  <si>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</si>
  <si>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</si>
  <si>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</si>
  <si>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</si>
  <si>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</si>
  <si>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</si>
  <si>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</si>
  <si>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</si>
  <si>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</si>
  <si>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</si>
  <si>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</si>
  <si>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</si>
  <si>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</si>
  <si>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</si>
  <si>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</si>
  <si>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</si>
  <si>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</si>
  <si>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</si>
  <si>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</si>
  <si>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</si>
  <si>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</si>
  <si>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</si>
  <si>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</si>
  <si>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</si>
  <si>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</si>
  <si>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</si>
  <si>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</si>
  <si>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</si>
  <si>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</si>
  <si>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</si>
  <si>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</si>
  <si>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</si>
  <si>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</si>
  <si>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</si>
  <si>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</si>
  <si>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</si>
  <si>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</si>
  <si>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</si>
  <si>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</si>
  <si>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</si>
  <si>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</si>
  <si>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</si>
  <si>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</si>
  <si>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</si>
  <si>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</si>
  <si>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</si>
  <si>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</si>
  <si>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</si>
  <si>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</si>
  <si>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</si>
  <si>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</si>
  <si>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</si>
  <si>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</si>
  <si>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</si>
  <si>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</si>
  <si>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</si>
  <si>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</si>
  <si>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</si>
  <si>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</si>
  <si>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</si>
  <si>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</si>
  <si>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</si>
  <si>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</si>
  <si>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</si>
  <si>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</si>
  <si>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</si>
  <si>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</si>
  <si>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</si>
  <si>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</si>
  <si>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</si>
  <si>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</si>
  <si>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</si>
  <si>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</si>
  <si>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</si>
  <si>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</si>
  <si>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</si>
  <si>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</si>
  <si>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</si>
  <si>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</si>
  <si>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</si>
  <si>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</si>
  <si>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</si>
  <si>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</si>
  <si>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</si>
  <si>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</si>
  <si>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</si>
  <si>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</si>
  <si>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</si>
  <si>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</si>
  <si>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</si>
  <si>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</si>
  <si>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</si>
  <si>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</si>
  <si>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</si>
  <si>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</si>
  <si>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</si>
  <si>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</si>
  <si>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</si>
  <si>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</si>
  <si>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</si>
  <si>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</si>
  <si>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</si>
  <si>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</si>
  <si>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</si>
  <si>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</si>
  <si>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</si>
  <si>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</si>
  <si>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</si>
  <si>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</si>
  <si>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</si>
  <si>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</si>
  <si>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</si>
  <si>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</si>
  <si>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</si>
  <si>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</si>
  <si>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</si>
  <si>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</si>
  <si>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</si>
  <si>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</si>
  <si>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</si>
  <si>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</si>
  <si>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</si>
  <si>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</si>
  <si>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</si>
  <si>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</si>
  <si>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</si>
  <si>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</si>
  <si>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</si>
  <si>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</si>
  <si>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</si>
  <si>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</si>
  <si>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</si>
  <si>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</si>
  <si>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</si>
  <si>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</si>
  <si>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</si>
  <si>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</si>
  <si>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</si>
  <si>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</si>
  <si>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</si>
  <si>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</si>
  <si>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</si>
  <si>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</si>
  <si>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</si>
  <si>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</si>
  <si>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</si>
  <si>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</si>
  <si>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</si>
  <si>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</si>
  <si>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</si>
  <si>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</si>
  <si>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</si>
  <si>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</si>
  <si>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</si>
  <si>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</si>
  <si>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</si>
  <si>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</si>
  <si>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</si>
  <si>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</si>
  <si>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</si>
  <si>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</si>
  <si>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</si>
  <si>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</si>
  <si>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</si>
  <si>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</si>
  <si>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</si>
  <si>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</si>
  <si>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</si>
  <si>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</si>
  <si>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</si>
  <si>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</si>
  <si>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</si>
  <si>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</si>
  <si>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</si>
  <si>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</si>
  <si>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</si>
  <si>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</si>
  <si>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</si>
  <si>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</si>
  <si>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</si>
  <si>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</si>
  <si>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</si>
  <si>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</si>
  <si>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</si>
  <si>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</si>
  <si>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</si>
  <si>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</si>
  <si>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</si>
  <si>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</si>
  <si>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</si>
  <si>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</si>
  <si>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</si>
  <si>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</si>
  <si>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</si>
  <si>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</si>
  <si>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</si>
  <si>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</si>
  <si>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</si>
  <si>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</si>
  <si>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</si>
  <si>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</si>
  <si>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</si>
  <si>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</si>
  <si>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</si>
  <si>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</si>
  <si>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</si>
  <si>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</si>
  <si>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</si>
  <si>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</si>
  <si>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</si>
  <si>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</si>
  <si>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</si>
  <si>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</si>
  <si>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</si>
  <si>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</si>
  <si>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</si>
  <si>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</si>
  <si>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</si>
  <si>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</si>
  <si>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</si>
  <si>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</si>
  <si>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</si>
  <si>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</si>
  <si>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</si>
  <si>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</si>
  <si>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</si>
  <si>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</si>
  <si>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</si>
  <si>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</si>
  <si>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</si>
  <si>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</si>
  <si>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</si>
  <si>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</si>
  <si>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</si>
  <si>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</si>
  <si>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</si>
  <si>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</si>
  <si>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</si>
  <si>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</si>
  <si>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</si>
  <si>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</si>
  <si>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</si>
  <si>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</si>
  <si>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</si>
  <si>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</si>
  <si>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</si>
  <si>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</si>
  <si>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</si>
  <si>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</si>
  <si>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</si>
  <si>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</si>
  <si>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</si>
  <si>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</si>
  <si>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</si>
  <si>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</si>
  <si>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</si>
  <si>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</si>
  <si>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</si>
  <si>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</si>
  <si>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</si>
  <si>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</si>
  <si>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</si>
  <si>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</si>
  <si>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</si>
  <si>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</si>
  <si>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</si>
  <si>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</si>
  <si>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</si>
  <si>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</si>
  <si>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</si>
  <si>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</si>
  <si>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</si>
  <si>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</si>
  <si>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</si>
  <si>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</si>
  <si>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</si>
  <si>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</si>
  <si>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</si>
  <si>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</si>
  <si>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</si>
  <si>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</si>
  <si>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</si>
  <si>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</si>
  <si>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</si>
  <si>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</si>
  <si>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</si>
  <si>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</si>
  <si>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</si>
  <si>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</si>
  <si>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</si>
  <si>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</si>
  <si>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</si>
  <si>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</si>
  <si>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</si>
  <si>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</si>
  <si>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</si>
  <si>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</si>
  <si>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</si>
  <si>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</si>
  <si>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</si>
  <si>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</si>
  <si>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</si>
  <si>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</si>
  <si>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</si>
  <si>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</si>
  <si>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</si>
  <si>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</si>
  <si>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</si>
  <si>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</si>
  <si>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</si>
  <si>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</si>
  <si>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</si>
  <si>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</si>
  <si>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</si>
  <si>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</si>
  <si>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</si>
  <si>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</si>
  <si>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</si>
  <si>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</si>
  <si>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</si>
  <si>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</si>
  <si>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</si>
  <si>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</si>
  <si>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</si>
  <si>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</si>
  <si>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</si>
  <si>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</si>
  <si>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</si>
  <si>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</si>
  <si>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</si>
  <si>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</si>
  <si>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</si>
  <si>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</si>
  <si>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</si>
  <si>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</si>
  <si>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</si>
  <si>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</si>
  <si>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</si>
  <si>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</si>
  <si>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</si>
  <si>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</si>
  <si>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</si>
  <si>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</si>
  <si>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</si>
  <si>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</si>
  <si>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</si>
  <si>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</si>
  <si>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</si>
  <si>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</si>
  <si>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</si>
  <si>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</si>
  <si>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</si>
  <si>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</si>
  <si>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</si>
  <si>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</si>
  <si>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</si>
  <si>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</si>
  <si>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</si>
  <si>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</si>
  <si>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</si>
  <si>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</si>
  <si>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</si>
  <si>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</si>
  <si>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</si>
  <si>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</si>
  <si>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</si>
  <si>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</si>
  <si>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</si>
  <si>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</si>
  <si>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</si>
  <si>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</si>
  <si>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</si>
  <si>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</si>
  <si>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</si>
  <si>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</si>
  <si>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</si>
  <si>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</si>
  <si>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</si>
  <si>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</si>
  <si>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</si>
  <si>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</si>
  <si>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</si>
  <si>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</si>
  <si>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</si>
  <si>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</si>
  <si>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</si>
  <si>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</si>
  <si>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</si>
  <si>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</si>
  <si>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</si>
  <si>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</si>
  <si>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</si>
  <si>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</si>
  <si>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</si>
  <si>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</si>
  <si>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</si>
  <si>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</si>
  <si>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</si>
  <si>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</si>
  <si>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</si>
  <si>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</si>
  <si>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</si>
  <si>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</si>
  <si>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</si>
  <si>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</si>
  <si>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</si>
  <si>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</si>
  <si>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</si>
  <si>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</si>
  <si>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</si>
  <si>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</si>
  <si>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</si>
  <si>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</si>
  <si>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</si>
  <si>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</si>
  <si>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</si>
  <si>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</si>
  <si>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</si>
  <si>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</si>
  <si>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</si>
  <si>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</si>
  <si>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</si>
  <si>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</si>
  <si>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</si>
  <si>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</si>
  <si>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</si>
  <si>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</si>
  <si>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</si>
  <si>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</si>
  <si>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</si>
  <si>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</si>
  <si>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</si>
  <si>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</si>
  <si>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</si>
  <si>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</si>
  <si>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</si>
  <si>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</si>
  <si>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</si>
  <si>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</si>
  <si>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</si>
  <si>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</si>
  <si>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</si>
  <si>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</si>
  <si>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</si>
  <si>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</si>
  <si>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</si>
  <si>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</si>
  <si>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</si>
  <si>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</si>
  <si>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</si>
  <si>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</si>
  <si>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</si>
  <si>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</si>
  <si>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</si>
  <si>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</si>
  <si>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</si>
  <si>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</si>
  <si>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</si>
  <si>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</si>
  <si>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</si>
  <si>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</si>
  <si>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</si>
  <si>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</si>
  <si>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</si>
  <si>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</si>
  <si>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</si>
  <si>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</si>
  <si>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</si>
  <si>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</si>
  <si>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</si>
  <si>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</si>
  <si>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</si>
  <si>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</si>
  <si>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</si>
  <si>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</si>
  <si>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</si>
  <si>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</si>
  <si>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</si>
  <si>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</si>
  <si>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</si>
  <si>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</si>
  <si>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</si>
  <si>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</si>
  <si>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</si>
  <si>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</si>
  <si>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</si>
  <si>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</si>
  <si>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</si>
  <si>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</si>
  <si>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</si>
  <si>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</si>
  <si>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</si>
  <si>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</si>
  <si>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</si>
  <si>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</si>
  <si>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</si>
  <si>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</si>
  <si>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</si>
  <si>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</si>
  <si>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</si>
  <si>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</si>
  <si>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</si>
  <si>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</si>
  <si>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</si>
  <si>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</si>
  <si>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</si>
  <si>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</si>
  <si>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</si>
  <si>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</si>
  <si>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</si>
  <si>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</si>
  <si>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</si>
  <si>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</si>
  <si>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</si>
  <si>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</si>
  <si>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</si>
  <si>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</si>
  <si>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</si>
  <si>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</si>
  <si>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</si>
  <si>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</si>
  <si>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</si>
  <si>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</si>
  <si>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</si>
  <si>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</si>
  <si>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</si>
  <si>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</si>
  <si>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</si>
  <si>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</si>
  <si>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</si>
  <si>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</si>
  <si>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</si>
  <si>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</si>
  <si>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</si>
  <si>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</si>
  <si>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</si>
  <si>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</si>
  <si>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</si>
  <si>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</si>
  <si>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</si>
  <si>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</si>
  <si>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</si>
  <si>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</si>
  <si>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</si>
  <si>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</si>
  <si>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</si>
  <si>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</si>
  <si>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</si>
  <si>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</si>
  <si>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</si>
  <si>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</si>
  <si>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</si>
  <si>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</si>
  <si>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</si>
  <si>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</si>
  <si>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</si>
  <si>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</si>
  <si>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</si>
  <si>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</si>
  <si>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</si>
  <si>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</si>
  <si>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</si>
  <si>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</si>
  <si>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</si>
  <si>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</si>
  <si>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</si>
  <si>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</si>
  <si>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</si>
  <si>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</si>
  <si>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</si>
  <si>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</si>
  <si>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</si>
  <si>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</si>
  <si>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</si>
  <si>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</si>
  <si>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</si>
  <si>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</si>
  <si>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</si>
  <si>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</si>
  <si>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</si>
  <si>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</si>
  <si>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</si>
  <si>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</si>
  <si>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</si>
  <si>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</si>
  <si>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</si>
  <si>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</si>
  <si>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</si>
  <si>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</si>
  <si>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</si>
  <si>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</si>
  <si>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</si>
  <si>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</si>
  <si>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</si>
  <si>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</si>
  <si>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</si>
  <si>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</si>
  <si>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</si>
  <si>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</si>
  <si>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</si>
  <si>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</si>
  <si>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</si>
  <si>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</si>
  <si>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</si>
  <si>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</si>
  <si>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</si>
  <si>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</si>
  <si>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</si>
  <si>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</si>
  <si>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</si>
  <si>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</si>
  <si>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</si>
  <si>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</si>
  <si>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</si>
  <si>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</si>
  <si>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</si>
  <si>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</si>
  <si>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</si>
  <si>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</si>
  <si>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</si>
  <si>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</si>
  <si>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</si>
  <si>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</si>
  <si>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</si>
  <si>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</si>
  <si>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</si>
  <si>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</si>
  <si>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</si>
  <si>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</si>
  <si>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</si>
  <si>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</si>
  <si>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</si>
  <si>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</si>
  <si>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</si>
  <si>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</si>
  <si>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</si>
  <si>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</si>
  <si>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</si>
  <si>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</si>
  <si>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</si>
  <si>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</si>
  <si>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</si>
  <si>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</si>
  <si>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</si>
  <si>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</si>
  <si>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</si>
  <si>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</si>
  <si>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</si>
  <si>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</si>
  <si>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</si>
  <si>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</si>
  <si>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</si>
  <si>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</si>
  <si>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</si>
  <si>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</si>
  <si>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</si>
  <si>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</si>
  <si>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</si>
  <si>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</si>
  <si>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</si>
  <si>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</si>
  <si>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</si>
  <si>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</si>
  <si>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</si>
  <si>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</si>
  <si>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</si>
  <si>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</si>
  <si>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</si>
  <si>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</si>
  <si>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</si>
  <si>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</si>
  <si>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</si>
  <si>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</si>
  <si>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</si>
  <si>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</si>
  <si>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</si>
  <si>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</si>
  <si>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</si>
  <si>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</si>
  <si>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</si>
  <si>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</si>
  <si>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</si>
  <si>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</si>
  <si>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</si>
  <si>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</si>
  <si>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</si>
  <si>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</si>
  <si>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</si>
  <si>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</si>
  <si>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</si>
  <si>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</si>
  <si>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</si>
  <si>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</si>
  <si>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</si>
  <si>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</si>
  <si>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</si>
  <si>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</si>
  <si>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</si>
  <si>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</si>
  <si>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</si>
  <si>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</si>
  <si>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</si>
  <si>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</si>
  <si>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</si>
  <si>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</si>
  <si>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</si>
  <si>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</si>
  <si>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</si>
  <si>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</si>
  <si>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</si>
  <si>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</si>
  <si>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</si>
  <si>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</si>
  <si>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</si>
  <si>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</si>
  <si>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</si>
  <si>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</si>
  <si>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</si>
  <si>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</si>
  <si>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</si>
  <si>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</si>
  <si>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</si>
  <si>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</si>
  <si>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</si>
  <si>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</si>
  <si>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</si>
  <si>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</si>
  <si>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</si>
  <si>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</si>
  <si>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</si>
  <si>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</si>
  <si>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</si>
  <si>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</si>
  <si>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</si>
  <si>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</si>
  <si>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</si>
  <si>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</si>
  <si>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</si>
  <si>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</si>
  <si>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</si>
  <si>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</si>
  <si>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</si>
  <si>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</si>
  <si>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</si>
  <si>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</si>
  <si>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</si>
  <si>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</si>
  <si>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</si>
  <si>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</si>
  <si>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</si>
  <si>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</si>
  <si>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</si>
  <si>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</si>
  <si>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</si>
  <si>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</si>
  <si>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</si>
  <si>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</si>
  <si>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</si>
  <si>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</si>
  <si>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</si>
  <si>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</si>
  <si>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</si>
  <si>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</si>
  <si>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</si>
  <si>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</si>
  <si>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</si>
  <si>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</si>
  <si>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</si>
  <si>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</si>
  <si>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</si>
  <si>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</si>
  <si>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</si>
  <si>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</si>
  <si>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</si>
  <si>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</si>
  <si>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</si>
  <si>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</si>
  <si>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</si>
  <si>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</si>
  <si>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</si>
  <si>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</si>
  <si>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</si>
  <si>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</si>
  <si>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</si>
  <si>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</si>
  <si>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</si>
  <si>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</si>
  <si>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</si>
  <si>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</si>
  <si>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</si>
  <si>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</si>
  <si>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</si>
  <si>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</si>
  <si>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</si>
  <si>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</si>
  <si>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</si>
  <si>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</si>
  <si>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</si>
  <si>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</si>
  <si>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</si>
  <si>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</si>
  <si>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</si>
  <si>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</si>
  <si>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</si>
  <si>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</si>
  <si>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</si>
  <si>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</si>
  <si>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</si>
  <si>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</si>
  <si>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</si>
  <si>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</si>
  <si>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</si>
  <si>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</si>
  <si>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</si>
  <si>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</si>
  <si>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</si>
  <si>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</si>
  <si>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</si>
  <si>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</si>
  <si>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</si>
  <si>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</si>
  <si>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</si>
  <si>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</si>
  <si>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</si>
  <si>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</si>
  <si>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</si>
  <si>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</si>
  <si>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</si>
  <si>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</si>
  <si>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</si>
  <si>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</si>
  <si>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</si>
  <si>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</si>
  <si>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</si>
  <si>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</si>
  <si>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</si>
  <si>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</si>
  <si>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</si>
  <si>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</si>
  <si>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</si>
  <si>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</si>
  <si>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</si>
  <si>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</si>
  <si>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</si>
  <si>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</si>
  <si>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</si>
  <si>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</si>
  <si>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</si>
  <si>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</si>
  <si>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</si>
  <si>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</si>
  <si>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</si>
  <si>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</si>
  <si>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</si>
  <si>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</si>
  <si>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</si>
  <si>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</si>
  <si>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</si>
  <si>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</si>
  <si>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</si>
  <si>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</si>
  <si>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</si>
  <si>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</si>
  <si>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</si>
  <si>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</si>
  <si>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</si>
  <si>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</si>
  <si>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</si>
  <si>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</si>
  <si>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</si>
  <si>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</si>
  <si>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</si>
  <si>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</si>
  <si>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</si>
  <si>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</si>
  <si>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</si>
  <si>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</si>
  <si>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</si>
  <si>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</si>
  <si>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</si>
  <si>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</si>
  <si>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</si>
  <si>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</si>
  <si>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</si>
  <si>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</si>
  <si>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</si>
  <si>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</si>
  <si>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</si>
  <si>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</si>
  <si>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</si>
  <si>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</si>
  <si>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</si>
  <si>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</si>
  <si>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</si>
  <si>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</si>
  <si>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</si>
  <si>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</si>
  <si>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</si>
  <si>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</si>
  <si>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</si>
  <si>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</si>
  <si>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</si>
  <si>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</si>
  <si>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</si>
  <si>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</si>
  <si>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</si>
  <si>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</si>
  <si>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</si>
  <si>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</si>
  <si>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</si>
  <si>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</si>
  <si>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</si>
  <si>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</si>
  <si>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</si>
  <si>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</si>
  <si>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</si>
  <si>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</si>
  <si>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</si>
  <si>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</si>
  <si>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</si>
  <si>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</si>
  <si>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</si>
  <si>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</si>
  <si>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</si>
  <si>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</si>
  <si>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</si>
  <si>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</si>
  <si>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</si>
  <si>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</si>
  <si>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</si>
  <si>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</si>
  <si>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</si>
  <si>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</si>
  <si>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</si>
  <si>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</si>
  <si>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</si>
  <si>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</si>
  <si>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</si>
  <si>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</si>
  <si>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</si>
  <si>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</si>
  <si>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</si>
  <si>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</si>
  <si>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</si>
  <si>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</si>
  <si>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</si>
  <si>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</si>
  <si>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</si>
  <si>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</si>
  <si>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</si>
  <si>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</si>
  <si>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</si>
  <si>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</si>
  <si>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</si>
  <si>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</si>
  <si>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</si>
  <si>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</si>
  <si>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</si>
  <si>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</si>
  <si>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</si>
  <si>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</si>
  <si>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</si>
  <si>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</si>
  <si>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</si>
  <si>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</si>
  <si>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</si>
  <si>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</si>
  <si>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</si>
  <si>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</si>
  <si>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</si>
  <si>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</si>
  <si>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</si>
  <si>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</si>
  <si>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</si>
  <si>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</si>
  <si>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</si>
  <si>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</si>
  <si>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</si>
  <si>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</si>
  <si>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</si>
  <si>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</si>
  <si>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</si>
  <si>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</si>
  <si>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</si>
  <si>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</si>
  <si>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</si>
  <si>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</si>
  <si>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</si>
  <si>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</si>
  <si>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</si>
  <si>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</si>
  <si>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</si>
  <si>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</si>
  <si>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</si>
  <si>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</si>
  <si>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</si>
  <si>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</si>
  <si>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</si>
  <si>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</si>
  <si>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</si>
  <si>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</si>
  <si>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</si>
  <si>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</si>
  <si>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</si>
  <si>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</si>
  <si>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</si>
  <si>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</si>
  <si>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</si>
  <si>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</si>
  <si>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</si>
  <si>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</si>
  <si>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</si>
  <si>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</si>
  <si>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</si>
  <si>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</si>
  <si>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</si>
  <si>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</si>
  <si>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</si>
  <si>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</si>
  <si>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</si>
  <si>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</si>
  <si>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</si>
  <si>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</si>
  <si>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</si>
  <si>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</si>
  <si>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</si>
  <si>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</si>
  <si>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</si>
  <si>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</si>
  <si>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</si>
  <si>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</si>
  <si>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</si>
  <si>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</si>
  <si>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</si>
  <si>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</si>
  <si>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</si>
  <si>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</si>
  <si>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</si>
  <si>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</si>
  <si>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</si>
  <si>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</si>
  <si>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</si>
  <si>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</si>
  <si>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</si>
  <si>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</si>
  <si>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</si>
  <si>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</si>
  <si>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</si>
  <si>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</si>
  <si>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</si>
  <si>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</si>
  <si>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</si>
  <si>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</si>
  <si>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</si>
  <si>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</si>
  <si>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</si>
  <si>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</si>
  <si>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</si>
  <si>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</si>
  <si>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</si>
  <si>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</si>
  <si>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</si>
  <si>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</si>
  <si>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</si>
  <si>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</si>
  <si>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</si>
  <si>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</si>
  <si>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</si>
  <si>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</si>
  <si>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</si>
  <si>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</si>
  <si>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</si>
  <si>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</si>
  <si>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</si>
  <si>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</si>
  <si>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</si>
  <si>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</si>
  <si>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</si>
  <si>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</si>
  <si>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</si>
  <si>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</si>
  <si>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</si>
  <si>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</si>
  <si>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</si>
  <si>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</si>
  <si>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</si>
  <si>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</si>
  <si>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</si>
  <si>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</si>
  <si>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</si>
  <si>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</si>
  <si>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</si>
  <si>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</si>
  <si>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</si>
  <si>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</si>
  <si>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</si>
  <si>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</si>
  <si>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</si>
  <si>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</si>
  <si>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</si>
  <si>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</si>
  <si>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</si>
  <si>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</si>
  <si>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</si>
  <si>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</si>
  <si>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</si>
  <si>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</si>
  <si>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</si>
  <si>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</si>
  <si>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</si>
  <si>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</si>
  <si>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</si>
  <si>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</si>
  <si>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</si>
  <si>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</si>
  <si>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</si>
  <si>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</si>
  <si>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</si>
  <si>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</si>
  <si>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</si>
  <si>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</si>
  <si>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</si>
  <si>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</si>
  <si>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</si>
  <si>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</si>
  <si>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</si>
  <si>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</si>
  <si>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</si>
  <si>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</si>
  <si>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</si>
  <si>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</si>
  <si>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</si>
  <si>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</si>
  <si>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</si>
  <si>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</si>
  <si>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</si>
  <si>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</si>
  <si>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</si>
  <si>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</si>
  <si>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</si>
  <si>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</si>
  <si>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</si>
  <si>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</si>
  <si>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</si>
  <si>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</si>
  <si>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</si>
  <si>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</si>
  <si>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</si>
  <si>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</si>
  <si>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</si>
  <si>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</si>
  <si>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</si>
  <si>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</si>
  <si>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</si>
  <si>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</si>
  <si>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</si>
  <si>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</si>
  <si>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</si>
  <si>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</si>
  <si>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</si>
  <si>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</si>
  <si>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</si>
  <si>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</si>
  <si>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</si>
  <si>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</si>
  <si>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</si>
  <si>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</si>
  <si>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</si>
  <si>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</si>
  <si>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</si>
  <si>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</si>
  <si>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</si>
  <si>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</si>
  <si>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</si>
  <si>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</si>
  <si>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</si>
  <si>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</si>
  <si>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</si>
  <si>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</si>
  <si>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</si>
  <si>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</si>
  <si>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</si>
  <si>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</si>
  <si>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</si>
  <si>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</si>
  <si>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</si>
  <si>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</si>
  <si>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</si>
  <si>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</si>
  <si>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</si>
  <si>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</si>
  <si>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</si>
  <si>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</si>
  <si>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</si>
  <si>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</si>
  <si>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</si>
  <si>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</si>
  <si>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</si>
  <si>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</si>
  <si>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</si>
  <si>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</si>
  <si>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</si>
  <si>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</si>
  <si>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</si>
  <si>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</si>
  <si>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</si>
  <si>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</si>
  <si>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</si>
  <si>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</si>
  <si>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</si>
  <si>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</si>
  <si>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</si>
  <si>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</si>
  <si>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</si>
  <si>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</si>
  <si>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</si>
  <si>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</si>
  <si>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</si>
  <si>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</si>
  <si>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</si>
  <si>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</si>
  <si>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</si>
  <si>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</si>
  <si>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</si>
  <si>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</si>
  <si>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</si>
  <si>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</si>
  <si>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</si>
  <si>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</si>
  <si>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</si>
  <si>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</si>
  <si>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</si>
  <si>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</si>
  <si>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</si>
  <si>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</si>
  <si>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</si>
  <si>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</si>
  <si>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</si>
  <si>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</si>
  <si>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</si>
  <si>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</si>
  <si>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</si>
  <si>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</si>
  <si>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</si>
  <si>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</si>
  <si>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</si>
  <si>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</si>
  <si>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</si>
  <si>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</si>
  <si>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</si>
  <si>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</si>
  <si>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</si>
  <si>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</si>
  <si>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</si>
  <si>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</si>
  <si>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</si>
  <si>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</si>
  <si>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</si>
  <si>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</si>
  <si>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</si>
  <si>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</si>
  <si>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</si>
  <si>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</si>
  <si>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</si>
  <si>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</si>
  <si>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</si>
  <si>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</si>
  <si>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</si>
  <si>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</si>
  <si>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</si>
  <si>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</si>
  <si>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</si>
  <si>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</si>
  <si>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</si>
  <si>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</si>
  <si>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</si>
  <si>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</si>
  <si>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</si>
  <si>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</si>
  <si>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</si>
  <si>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</si>
  <si>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</si>
  <si>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</si>
  <si>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</si>
  <si>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</si>
  <si>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</si>
  <si>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</si>
  <si>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</si>
  <si>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</si>
  <si>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</si>
  <si>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</si>
  <si>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</si>
  <si>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</si>
  <si>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</si>
  <si>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</si>
  <si>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</si>
  <si>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</si>
  <si>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</si>
  <si>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</si>
  <si>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</si>
  <si>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</si>
  <si>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</si>
  <si>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</si>
  <si>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</si>
  <si>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</si>
  <si>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</si>
  <si>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</si>
  <si>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</si>
  <si>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</si>
  <si>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</si>
  <si>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</si>
  <si>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</si>
  <si>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</si>
  <si>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</si>
  <si>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</si>
  <si>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</si>
  <si>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</si>
  <si>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</si>
  <si>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</si>
  <si>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</si>
  <si>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</si>
  <si>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</si>
  <si>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</si>
  <si>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</si>
  <si>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</si>
  <si>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</si>
  <si>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</si>
  <si>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</si>
  <si>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</si>
  <si>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</si>
  <si>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</si>
  <si>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</si>
  <si>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</si>
  <si>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</si>
  <si>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</si>
  <si>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</si>
  <si>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</si>
  <si>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</si>
  <si>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</si>
  <si>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</si>
  <si>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</si>
  <si>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</si>
  <si>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</si>
  <si>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</si>
  <si>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</si>
  <si>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</si>
  <si>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</si>
  <si>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</si>
  <si>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</si>
  <si>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</si>
  <si>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</si>
  <si>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</si>
  <si>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</si>
  <si>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</si>
  <si>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</si>
  <si>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</si>
  <si>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</si>
  <si>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</si>
  <si>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</si>
  <si>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</si>
  <si>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</si>
  <si>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</si>
  <si>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</si>
  <si>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</si>
  <si>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</si>
  <si>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</si>
  <si>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</si>
  <si>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</si>
  <si>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</si>
  <si>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</si>
  <si>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</si>
  <si>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</si>
  <si>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</si>
  <si>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</si>
  <si>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</si>
  <si>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</si>
  <si>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</si>
  <si>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</si>
  <si>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</si>
  <si>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</si>
  <si>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</si>
  <si>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</si>
  <si>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</si>
  <si>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</si>
  <si>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</si>
  <si>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</si>
  <si>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</si>
  <si>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</si>
  <si>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</si>
  <si>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</si>
  <si>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</si>
  <si>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</si>
  <si>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</si>
  <si>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</si>
  <si>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</si>
  <si>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</si>
  <si>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</si>
  <si>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</si>
  <si>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</si>
  <si>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</si>
  <si>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</si>
  <si>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</si>
  <si>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</si>
  <si>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</si>
  <si>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</si>
  <si>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</si>
  <si>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</si>
  <si>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</si>
  <si>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</si>
  <si>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</si>
  <si>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</si>
  <si>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</si>
  <si>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</si>
  <si>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</si>
  <si>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</si>
  <si>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</si>
  <si>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</si>
  <si>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</si>
  <si>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</si>
  <si>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</si>
  <si>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</si>
  <si>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</si>
  <si>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</si>
  <si>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</si>
  <si>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</si>
  <si>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</si>
  <si>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</si>
  <si>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</si>
  <si>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</si>
  <si>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</si>
  <si>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</si>
  <si>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</si>
  <si>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</si>
  <si>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</si>
  <si>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</si>
  <si>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</si>
  <si>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</si>
  <si>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</si>
  <si>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</si>
  <si>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</si>
  <si>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</si>
  <si>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</si>
  <si>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</si>
  <si>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</si>
  <si>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</si>
  <si>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</si>
  <si>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</si>
  <si>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</si>
  <si>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</si>
  <si>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</si>
  <si>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</si>
  <si>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</si>
  <si>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</si>
  <si>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</si>
  <si>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</si>
  <si>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</si>
  <si>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</si>
  <si>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</si>
  <si>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</si>
  <si>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</si>
  <si>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</si>
  <si>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</si>
  <si>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</si>
  <si>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</si>
  <si>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</si>
  <si>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</si>
  <si>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</si>
  <si>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</si>
  <si>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</si>
  <si>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</si>
  <si>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</si>
  <si>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</si>
  <si>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</si>
  <si>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</si>
  <si>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</si>
  <si>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</si>
  <si>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</si>
  <si>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</si>
  <si>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</si>
  <si>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</si>
  <si>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</si>
  <si>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</si>
  <si>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</si>
  <si>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</si>
  <si>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</si>
  <si>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</si>
  <si>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</si>
  <si>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</si>
  <si>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</si>
  <si>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</si>
  <si>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</si>
  <si>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</si>
  <si>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</si>
  <si>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</si>
  <si>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</si>
  <si>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</si>
  <si>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</si>
  <si>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</si>
  <si>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</si>
  <si>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</si>
  <si>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</si>
  <si>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</si>
  <si>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</si>
  <si>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</si>
  <si>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</si>
  <si>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</si>
  <si>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</si>
  <si>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</si>
  <si>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</si>
  <si>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</si>
  <si>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</si>
  <si>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</si>
  <si>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</si>
  <si>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</si>
  <si>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</si>
  <si>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</si>
  <si>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</si>
  <si>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</si>
  <si>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</si>
  <si>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</si>
  <si>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</si>
  <si>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</si>
  <si>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</si>
  <si>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</si>
  <si>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</si>
  <si>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</si>
  <si>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</si>
  <si>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</si>
  <si>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</si>
  <si>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</si>
  <si>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</si>
  <si>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</si>
  <si>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</si>
  <si>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</si>
  <si>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</si>
  <si>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</si>
  <si>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</si>
  <si>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</si>
  <si>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</si>
  <si>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</si>
  <si>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</si>
  <si>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</si>
  <si>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</si>
  <si>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</si>
  <si>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</si>
  <si>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</si>
  <si>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</si>
  <si>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</si>
  <si>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</si>
  <si>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</si>
  <si>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</si>
  <si>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</si>
  <si>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</si>
  <si>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</si>
  <si>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</si>
  <si>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</si>
  <si>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</si>
  <si>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</si>
  <si>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</si>
  <si>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</si>
  <si>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</si>
  <si>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</si>
  <si>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</si>
  <si>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</si>
  <si>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</si>
  <si>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</si>
  <si>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</si>
  <si>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</si>
  <si>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</si>
  <si>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</si>
  <si>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</si>
  <si>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</si>
  <si>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</si>
  <si>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</si>
  <si>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</si>
  <si>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</si>
  <si>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</si>
  <si>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</si>
  <si>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</si>
  <si>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</si>
  <si>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</si>
  <si>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</si>
  <si>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</si>
  <si>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</si>
  <si>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</si>
  <si>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</si>
  <si>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</si>
  <si>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</si>
  <si>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</si>
  <si>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</si>
  <si>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</si>
  <si>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</si>
  <si>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</si>
  <si>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</si>
  <si>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</si>
  <si>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</si>
  <si>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</si>
  <si>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</si>
  <si>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</si>
  <si>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</si>
  <si>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</si>
  <si>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</si>
  <si>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</si>
  <si>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</si>
  <si>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</si>
  <si>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</si>
  <si>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</si>
  <si>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</si>
  <si>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</si>
  <si>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</si>
  <si>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</si>
  <si>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</si>
  <si>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</si>
  <si>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</si>
  <si>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</si>
  <si>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</si>
  <si>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</si>
  <si>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</si>
  <si>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</si>
  <si>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</si>
  <si>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</si>
  <si>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</si>
  <si>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</si>
  <si>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</si>
  <si>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</si>
  <si>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</si>
  <si>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</si>
  <si>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</si>
  <si>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</si>
  <si>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</si>
  <si>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</si>
  <si>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</si>
  <si>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</si>
  <si>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</si>
  <si>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</si>
  <si>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</si>
  <si>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</si>
  <si>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</si>
  <si>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</si>
  <si>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</si>
  <si>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</si>
  <si>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</si>
  <si>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</si>
  <si>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</si>
  <si>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</si>
  <si>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</si>
  <si>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</si>
  <si>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</si>
  <si>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</si>
  <si>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</si>
  <si>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</si>
  <si>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</si>
  <si>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</si>
  <si>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</si>
  <si>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</si>
  <si>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</si>
  <si>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</si>
  <si>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</si>
  <si>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</si>
  <si>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</si>
  <si>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</si>
  <si>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</si>
  <si>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</si>
  <si>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</si>
  <si>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</si>
  <si>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</si>
  <si>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</si>
  <si>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</si>
  <si>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</si>
  <si>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</si>
  <si>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</si>
  <si>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</si>
  <si>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</si>
  <si>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</si>
  <si>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</si>
  <si>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</si>
  <si>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</si>
  <si>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</si>
  <si>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</si>
  <si>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</si>
  <si>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</si>
  <si>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</si>
  <si>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</si>
  <si>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</si>
  <si>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</si>
  <si>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</si>
  <si>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</si>
  <si>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</si>
  <si>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</si>
  <si>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</si>
  <si>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</si>
  <si>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</si>
  <si>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</si>
  <si>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</si>
  <si>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</si>
  <si>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</si>
  <si>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</si>
  <si>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</si>
  <si>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</si>
  <si>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</si>
  <si>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</si>
  <si>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</si>
  <si>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</si>
  <si>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</si>
  <si>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</si>
  <si>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</si>
  <si>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</si>
  <si>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</si>
  <si>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</si>
  <si>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</si>
  <si>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</si>
  <si>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</si>
  <si>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</si>
  <si>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</si>
  <si>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</si>
  <si>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</si>
  <si>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</si>
  <si>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</si>
  <si>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</si>
  <si>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</si>
  <si>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</si>
  <si>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</si>
  <si>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</si>
  <si>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</si>
  <si>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</si>
  <si>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</si>
  <si>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</si>
  <si>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</si>
  <si>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</si>
  <si>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</si>
  <si>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</si>
  <si>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</si>
  <si>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</si>
  <si>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</si>
  <si>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</si>
  <si>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</si>
  <si>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</si>
  <si>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</si>
  <si>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</si>
  <si>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</si>
  <si>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</si>
  <si>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</si>
  <si>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</si>
  <si>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</si>
  <si>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</si>
  <si>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</si>
  <si>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</si>
  <si>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</si>
  <si>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</si>
  <si>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</si>
  <si>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</si>
  <si>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</si>
  <si>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</si>
  <si>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</si>
  <si>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</si>
  <si>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</si>
  <si>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</si>
  <si>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</si>
  <si>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</si>
  <si>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</si>
  <si>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</si>
  <si>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</si>
  <si>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</si>
  <si>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</si>
  <si>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</si>
  <si>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</si>
  <si>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</si>
  <si>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</si>
  <si>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</si>
  <si>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</si>
  <si>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</si>
  <si>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</si>
  <si>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</si>
  <si>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</si>
  <si>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</si>
  <si>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</si>
  <si>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</si>
  <si>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</si>
  <si>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</si>
  <si>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</si>
  <si>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</si>
  <si>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</si>
  <si>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</si>
  <si>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</si>
  <si>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</si>
  <si>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</si>
  <si>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</si>
  <si>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</si>
  <si>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</si>
  <si>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</si>
  <si>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</si>
  <si>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</si>
  <si>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</si>
  <si>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</si>
  <si>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</si>
  <si>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</si>
  <si>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</si>
  <si>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</si>
  <si>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</si>
  <si>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</si>
  <si>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</si>
  <si>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</si>
  <si>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</si>
  <si>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</si>
  <si>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</si>
  <si>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</si>
  <si>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</si>
  <si>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</si>
  <si>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</si>
  <si>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</si>
  <si>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</si>
  <si>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</si>
  <si>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</si>
  <si>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</si>
  <si>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</si>
  <si>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</si>
  <si>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</si>
  <si>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</si>
  <si>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</si>
  <si>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</si>
  <si>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</si>
  <si>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</si>
  <si>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</si>
  <si>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</si>
  <si>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</si>
  <si>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</si>
  <si>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</si>
  <si>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</si>
  <si>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</si>
  <si>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</si>
  <si>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</si>
  <si>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</si>
  <si>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</si>
  <si>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</si>
  <si>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</si>
  <si>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</si>
  <si>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</si>
  <si>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</si>
  <si>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</si>
  <si>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</si>
  <si>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</si>
  <si>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</si>
  <si>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</si>
  <si>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</si>
  <si>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</si>
  <si>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</si>
  <si>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</si>
  <si>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</si>
  <si>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</si>
  <si>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</si>
  <si>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</si>
  <si>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</si>
  <si>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</si>
  <si>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</si>
  <si>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</si>
  <si>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</si>
  <si>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</si>
  <si>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</si>
  <si>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</si>
  <si>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</si>
  <si>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</si>
  <si>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</si>
  <si>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</si>
  <si>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</si>
  <si>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</si>
  <si>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</si>
  <si>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</si>
  <si>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</si>
  <si>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</si>
  <si>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</si>
  <si>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</si>
  <si>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</si>
  <si>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</si>
  <si>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</si>
  <si>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</si>
  <si>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</si>
  <si>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</si>
  <si>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</si>
  <si>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</si>
  <si>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</si>
  <si>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</si>
  <si>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</si>
  <si>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</si>
  <si>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</si>
  <si>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</si>
  <si>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</si>
  <si>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</si>
  <si>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</si>
  <si>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</si>
  <si>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</si>
  <si>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</si>
  <si>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</si>
  <si>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</si>
  <si>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</si>
  <si>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</si>
  <si>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</si>
  <si>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</si>
  <si>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</si>
  <si>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</si>
  <si>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</si>
  <si>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</si>
  <si>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</si>
  <si>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</si>
  <si>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</si>
  <si>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</si>
  <si>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</si>
  <si>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</si>
  <si>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</si>
  <si>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</si>
  <si>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</si>
  <si>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</si>
  <si>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</si>
  <si>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</si>
  <si>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</si>
  <si>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</si>
  <si>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</si>
  <si>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</si>
  <si>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</si>
  <si>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</si>
  <si>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</si>
  <si>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</si>
  <si>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</si>
  <si>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</si>
  <si>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</si>
  <si>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</si>
  <si>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</si>
  <si>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</si>
  <si>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</si>
  <si>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</si>
  <si>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</si>
  <si>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</si>
  <si>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</si>
  <si>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</si>
  <si>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</si>
  <si>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</si>
  <si>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</si>
  <si>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</si>
  <si>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</si>
  <si>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</si>
  <si>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</si>
  <si>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</si>
  <si>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</si>
  <si>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</si>
  <si>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</si>
  <si>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</si>
  <si>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</si>
  <si>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</si>
  <si>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</si>
  <si>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</si>
  <si>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</si>
  <si>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</si>
  <si>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</si>
  <si>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</si>
  <si>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</si>
  <si>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</si>
  <si>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</si>
  <si>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</si>
  <si>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</si>
  <si>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</si>
  <si>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</si>
  <si>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</si>
  <si>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</si>
  <si>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</si>
  <si>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</si>
  <si>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</si>
  <si>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</si>
  <si>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</si>
  <si>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</si>
  <si>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</si>
  <si>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</si>
  <si>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</si>
  <si>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</si>
  <si>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</si>
  <si>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</si>
  <si>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</si>
  <si>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</si>
  <si>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</si>
  <si>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</si>
  <si>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</si>
  <si>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</si>
  <si>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</si>
  <si>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</si>
  <si>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</si>
  <si>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</si>
  <si>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</si>
  <si>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</si>
  <si>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</si>
  <si>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</si>
  <si>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</si>
  <si>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</si>
  <si>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</si>
  <si>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</si>
  <si>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</si>
  <si>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</si>
  <si>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</si>
  <si>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</si>
  <si>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</si>
  <si>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</si>
  <si>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</si>
  <si>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</si>
  <si>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</si>
  <si>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</si>
  <si>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</si>
  <si>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</si>
  <si>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</si>
  <si>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</si>
  <si>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</si>
  <si>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</si>
  <si>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</si>
  <si>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</si>
  <si>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</si>
  <si>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</si>
  <si>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</si>
  <si>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</si>
  <si>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</si>
  <si>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</si>
  <si>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</si>
  <si>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</si>
  <si>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</si>
  <si>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</si>
  <si>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</si>
  <si>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</si>
  <si>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</si>
  <si>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</si>
  <si>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</si>
  <si>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</si>
  <si>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</si>
  <si>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</si>
  <si>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</si>
  <si>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</si>
  <si>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</si>
  <si>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</si>
  <si>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</si>
  <si>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</si>
  <si>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</si>
  <si>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</si>
  <si>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</si>
  <si>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</si>
  <si>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</si>
  <si>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</si>
  <si>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</si>
  <si>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</si>
  <si>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</si>
  <si>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</si>
  <si>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</si>
  <si>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</si>
  <si>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</si>
  <si>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</si>
  <si>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</si>
  <si>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</si>
  <si>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</si>
  <si>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</si>
  <si>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</si>
  <si>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</si>
  <si>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</si>
  <si>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</si>
  <si>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</si>
  <si>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</si>
  <si>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</si>
  <si>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</si>
  <si>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</si>
  <si>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</si>
  <si>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</si>
  <si>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</si>
  <si>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</si>
  <si>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</si>
  <si>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</si>
  <si>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</si>
  <si>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</si>
  <si>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</si>
  <si>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</si>
  <si>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</si>
  <si>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</si>
  <si>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</si>
  <si>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</si>
  <si>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</si>
  <si>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</si>
  <si>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</si>
  <si>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</si>
  <si>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</si>
  <si>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</si>
  <si>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</si>
  <si>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</si>
  <si>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</si>
  <si>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</si>
  <si>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</si>
  <si>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</si>
  <si>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</si>
  <si>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</si>
  <si>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</si>
  <si>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</si>
  <si>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</si>
  <si>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</si>
  <si>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</si>
  <si>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</si>
  <si>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</si>
  <si>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</si>
  <si>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</si>
  <si>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</si>
  <si>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</si>
  <si>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</si>
  <si>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</si>
  <si>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</si>
  <si>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</si>
  <si>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</si>
  <si>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</si>
  <si>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</si>
  <si>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</si>
  <si>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</si>
  <si>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</si>
  <si>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</si>
  <si>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</si>
  <si>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</si>
  <si>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</si>
  <si>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</si>
  <si>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</si>
  <si>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</si>
  <si>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</si>
  <si>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</si>
  <si>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</si>
  <si>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</si>
  <si>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</si>
  <si>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</si>
  <si>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</si>
  <si>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</si>
  <si>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</si>
  <si>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</si>
  <si>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</si>
  <si>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</si>
  <si>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</si>
  <si>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</si>
  <si>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</si>
  <si>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</si>
  <si>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</si>
  <si>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</si>
  <si>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</si>
  <si>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</si>
  <si>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</si>
  <si>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</si>
  <si>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</si>
  <si>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</si>
  <si>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</si>
  <si>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</si>
  <si>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</si>
  <si>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</si>
  <si>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</si>
  <si>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</si>
  <si>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</si>
  <si>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</si>
  <si>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</si>
  <si>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</si>
  <si>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</si>
  <si>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</si>
  <si>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</si>
  <si>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</si>
  <si>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</si>
  <si>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</si>
  <si>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</si>
  <si>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</si>
  <si>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</si>
  <si>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</si>
  <si>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</si>
  <si>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</si>
  <si>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</si>
  <si>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</si>
  <si>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</si>
  <si>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</si>
  <si>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</si>
  <si>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</si>
  <si>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</si>
  <si>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</si>
  <si>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</si>
  <si>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</si>
  <si>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</si>
  <si>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</si>
  <si>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</si>
  <si>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</si>
  <si>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</si>
  <si>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</si>
  <si>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</si>
  <si>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</si>
  <si>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</si>
  <si>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</si>
  <si>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</si>
  <si>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</si>
  <si>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</si>
  <si>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</si>
  <si>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</si>
  <si>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</si>
  <si>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</si>
  <si>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</si>
  <si>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</si>
  <si>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</si>
  <si>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</si>
  <si>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</si>
  <si>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</si>
  <si>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</si>
  <si>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</si>
  <si>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</si>
  <si>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</si>
  <si>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</si>
  <si>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</si>
  <si>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</si>
  <si>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</si>
  <si>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</si>
  <si>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</si>
  <si>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</si>
  <si>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</si>
  <si>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</si>
  <si>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</si>
  <si>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</si>
  <si>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</si>
  <si>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</si>
  <si>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</si>
  <si>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</si>
  <si>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</si>
  <si>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</si>
  <si>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</si>
  <si>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</si>
  <si>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</si>
  <si>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</si>
  <si>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</si>
  <si>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</si>
  <si>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</si>
  <si>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</si>
  <si>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</si>
  <si>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</si>
  <si>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</si>
  <si>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</si>
  <si>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</si>
  <si>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</si>
  <si>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</si>
  <si>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</si>
  <si>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</si>
  <si>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</si>
  <si>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</si>
  <si>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</si>
  <si>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</si>
  <si>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</si>
  <si>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</si>
  <si>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</si>
  <si>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</si>
  <si>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</si>
  <si>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</si>
  <si>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</si>
  <si>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</si>
  <si>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</si>
  <si>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</si>
  <si>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</si>
  <si>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</si>
  <si>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</si>
  <si>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</si>
  <si>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</si>
  <si>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</si>
  <si>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</si>
  <si>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</si>
  <si>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</si>
  <si>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</si>
  <si>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</si>
  <si>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</si>
  <si>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</si>
  <si>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</si>
  <si>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</si>
  <si>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</si>
  <si>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</si>
  <si>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</si>
  <si>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</si>
  <si>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</si>
  <si>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</si>
  <si>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</si>
  <si>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</si>
  <si>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</si>
  <si>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</si>
  <si>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</si>
  <si>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</si>
  <si>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</si>
  <si>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</si>
  <si>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</si>
  <si>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</si>
  <si>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</si>
  <si>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</si>
  <si>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</si>
  <si>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</si>
  <si>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</si>
  <si>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</si>
  <si>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</si>
  <si>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</si>
  <si>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</si>
  <si>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</si>
  <si>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</si>
  <si>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</si>
  <si>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</si>
  <si>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</si>
  <si>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</si>
  <si>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</si>
  <si>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</si>
  <si>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</si>
  <si>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</si>
  <si>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</si>
  <si>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</si>
  <si>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</si>
  <si>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</si>
  <si>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</si>
  <si>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</si>
  <si>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</si>
  <si>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</si>
  <si>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</si>
  <si>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</si>
  <si>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</si>
  <si>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</si>
  <si>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</si>
  <si>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</si>
  <si>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</si>
  <si>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</si>
  <si>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</si>
  <si>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</si>
  <si>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</si>
  <si>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</si>
  <si>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</si>
  <si>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</si>
  <si>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</si>
  <si>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</si>
  <si>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</si>
  <si>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</si>
  <si>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</si>
  <si>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</si>
  <si>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</si>
  <si>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</si>
  <si>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</si>
  <si>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</si>
  <si>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</si>
  <si>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</si>
  <si>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</si>
  <si>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</si>
  <si>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</si>
  <si>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</si>
  <si>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</si>
  <si>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</si>
  <si>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</si>
  <si>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</si>
  <si>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</si>
  <si>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</si>
  <si>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</si>
  <si>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</si>
  <si>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</si>
  <si>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</si>
  <si>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</si>
  <si>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</si>
  <si>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</si>
  <si>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</si>
  <si>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</si>
  <si>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</si>
  <si>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</si>
  <si>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</si>
  <si>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</si>
  <si>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</si>
  <si>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</si>
  <si>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</si>
  <si>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</si>
  <si>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</si>
  <si>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</si>
  <si>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</si>
  <si>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</si>
  <si>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</si>
  <si>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</si>
  <si>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</si>
  <si>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</si>
  <si>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</si>
  <si>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</si>
  <si>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</si>
  <si>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</si>
  <si>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</si>
  <si>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</si>
  <si>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</si>
  <si>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</si>
  <si>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</si>
  <si>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</si>
  <si>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</si>
  <si>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</si>
  <si>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</si>
  <si>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</si>
  <si>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</si>
  <si>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</si>
  <si>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</si>
  <si>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</si>
  <si>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</si>
  <si>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</si>
  <si>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</si>
  <si>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</si>
  <si>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</si>
  <si>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</si>
  <si>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</si>
  <si>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</si>
  <si>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</si>
  <si>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</si>
  <si>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</si>
  <si>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</si>
  <si>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</si>
  <si>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</si>
  <si>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</si>
  <si>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</si>
  <si>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</si>
  <si>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</si>
  <si>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</si>
  <si>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</si>
  <si>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</si>
  <si>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</si>
  <si>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</si>
  <si>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</si>
  <si>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</si>
  <si>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</si>
  <si>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</si>
  <si>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</si>
  <si>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</si>
  <si>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</si>
  <si>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</si>
  <si>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</si>
  <si>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</si>
  <si>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</si>
  <si>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</si>
  <si>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</si>
  <si>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</si>
  <si>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</si>
  <si>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</si>
  <si>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</si>
  <si>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</si>
  <si>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</si>
  <si>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</si>
  <si>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</si>
  <si>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</si>
  <si>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</si>
  <si>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</si>
  <si>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</si>
  <si>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</si>
  <si>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</si>
  <si>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</si>
  <si>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</si>
  <si>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</si>
  <si>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</si>
  <si>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</si>
  <si>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</si>
  <si>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</si>
  <si>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</si>
  <si>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</si>
  <si>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</si>
  <si>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</si>
  <si>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</si>
  <si>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</si>
  <si>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</si>
  <si>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</si>
  <si>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</si>
  <si>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</si>
  <si>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</si>
  <si>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</si>
  <si>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</si>
  <si>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</si>
  <si>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</si>
  <si>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</si>
  <si>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</si>
  <si>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</si>
  <si>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</si>
  <si>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</si>
  <si>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</si>
  <si>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</si>
  <si>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</si>
  <si>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</si>
  <si>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</si>
  <si>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</si>
  <si>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</si>
  <si>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</si>
  <si>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</si>
  <si>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</si>
  <si>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</si>
  <si>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</si>
  <si>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</si>
  <si>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</si>
  <si>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</si>
  <si>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</si>
  <si>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</si>
  <si>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</si>
  <si>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</si>
  <si>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</si>
  <si>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</si>
  <si>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</si>
  <si>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</si>
  <si>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</si>
  <si>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</si>
  <si>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</si>
  <si>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</si>
  <si>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</si>
  <si>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</si>
  <si>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</si>
  <si>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</si>
  <si>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</si>
  <si>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</si>
  <si>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</si>
  <si>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</si>
  <si>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</si>
  <si>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</si>
  <si>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</si>
  <si>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</si>
  <si>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</si>
  <si>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</si>
  <si>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</si>
  <si>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</si>
  <si>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</si>
  <si>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</si>
  <si>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</si>
  <si>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</si>
  <si>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</si>
  <si>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</si>
  <si>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</si>
  <si>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</si>
  <si>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</si>
  <si>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</si>
  <si>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</si>
  <si>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</si>
  <si>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</si>
  <si>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</si>
  <si>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</si>
  <si>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</si>
  <si>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</si>
  <si>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</si>
  <si>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</si>
  <si>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</si>
  <si>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</si>
  <si>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</si>
  <si>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</si>
  <si>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</si>
  <si>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</si>
  <si>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</si>
  <si>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</si>
  <si>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</si>
  <si>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</si>
  <si>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</si>
  <si>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</si>
  <si>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</si>
  <si>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</si>
  <si>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</si>
  <si>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</si>
  <si>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</si>
  <si>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</si>
  <si>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</si>
  <si>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</si>
  <si>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</si>
  <si>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</si>
  <si>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</si>
  <si>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</si>
  <si>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</si>
  <si>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</si>
  <si>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</si>
  <si>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</si>
  <si>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</si>
  <si>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</si>
  <si>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</si>
  <si>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</si>
  <si>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</si>
  <si>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</si>
  <si>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</si>
  <si>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</si>
  <si>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</si>
  <si>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</si>
  <si>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</si>
  <si>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</si>
  <si>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</si>
  <si>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</si>
  <si>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</si>
  <si>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</si>
  <si>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</si>
  <si>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</si>
  <si>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</si>
  <si>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</si>
  <si>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</si>
  <si>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</si>
  <si>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</si>
  <si>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</si>
  <si>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</si>
  <si>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</si>
  <si>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</si>
  <si>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</si>
  <si>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</si>
  <si>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</si>
  <si>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</si>
  <si>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</si>
  <si>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</si>
  <si>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</si>
  <si>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</si>
  <si>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</si>
  <si>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</si>
  <si>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</si>
  <si>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</si>
  <si>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</si>
  <si>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</si>
  <si>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</si>
  <si>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</si>
  <si>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</si>
  <si>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</si>
  <si>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</si>
  <si>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</si>
  <si>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</si>
  <si>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</si>
  <si>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</si>
  <si>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</si>
  <si>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</si>
  <si>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</si>
  <si>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</si>
  <si>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</si>
  <si>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</si>
  <si>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</si>
  <si>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</si>
  <si>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</si>
  <si>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</si>
  <si>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</si>
  <si>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</si>
  <si>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</si>
  <si>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</si>
  <si>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</si>
  <si>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</si>
  <si>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</si>
  <si>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</si>
  <si>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</si>
  <si>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</si>
  <si>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</si>
  <si>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</si>
  <si>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</si>
  <si>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</si>
  <si>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</si>
  <si>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</si>
  <si>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</si>
  <si>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</si>
  <si>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</si>
  <si>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</si>
  <si>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</si>
  <si>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</si>
  <si>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</si>
  <si>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</si>
  <si>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</si>
  <si>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</si>
  <si>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</si>
  <si>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</si>
  <si>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</si>
  <si>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</si>
  <si>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</si>
  <si>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</si>
  <si>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</si>
  <si>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</si>
  <si>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</si>
  <si>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</si>
  <si>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</si>
  <si>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</si>
  <si>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</si>
  <si>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</si>
  <si>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</si>
  <si>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</si>
  <si>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</si>
  <si>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</si>
  <si>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</si>
  <si>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</si>
  <si>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</si>
  <si>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</si>
  <si>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</si>
  <si>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</si>
  <si>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</si>
  <si>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</si>
  <si>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</si>
  <si>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</si>
  <si>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</si>
  <si>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</si>
  <si>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</si>
  <si>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</si>
  <si>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</si>
  <si>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</si>
  <si>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</si>
  <si>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</si>
  <si>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</si>
  <si>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</si>
  <si>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</si>
  <si>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</si>
  <si>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</si>
  <si>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</si>
  <si>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</si>
  <si>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</si>
  <si>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</si>
  <si>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</si>
  <si>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</si>
  <si>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</si>
  <si>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</si>
  <si>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</si>
  <si>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</si>
  <si>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</si>
  <si>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</si>
  <si>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</si>
  <si>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</si>
  <si>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</si>
  <si>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</si>
  <si>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</si>
  <si>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</si>
  <si>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</si>
  <si>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</si>
  <si>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</si>
  <si>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</si>
  <si>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</si>
  <si>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</si>
  <si>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</si>
  <si>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</si>
  <si>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</si>
  <si>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</si>
  <si>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</si>
  <si>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</si>
  <si>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</si>
  <si>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</si>
  <si>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</si>
  <si>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</si>
  <si>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</si>
  <si>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</si>
  <si>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</si>
  <si>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</si>
  <si>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</si>
  <si>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</si>
  <si>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</si>
  <si>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</si>
  <si>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</si>
  <si>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</si>
  <si>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</si>
  <si>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</si>
  <si>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</si>
  <si>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</si>
  <si>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</si>
  <si>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</si>
  <si>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</si>
  <si>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</si>
  <si>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</si>
  <si>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</si>
  <si>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</si>
  <si>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</si>
  <si>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</si>
  <si>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</si>
  <si>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</si>
  <si>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</si>
  <si>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</si>
  <si>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</si>
  <si>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</si>
  <si>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</si>
  <si>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</si>
  <si>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</si>
  <si>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</si>
  <si>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</si>
  <si>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</si>
  <si>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</si>
  <si>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</si>
  <si>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</si>
  <si>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</si>
  <si>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</si>
  <si>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</si>
  <si>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</si>
  <si>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</si>
  <si>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</si>
  <si>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</si>
  <si>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</si>
  <si>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</si>
  <si>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</si>
  <si>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</si>
  <si>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</si>
  <si>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</si>
  <si>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</si>
  <si>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</si>
  <si>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</si>
  <si>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</si>
  <si>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</si>
  <si>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</si>
  <si>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</si>
  <si>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</si>
  <si>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</si>
  <si>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</si>
  <si>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</si>
  <si>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</si>
  <si>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</si>
  <si>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</si>
  <si>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</si>
  <si>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</si>
  <si>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</si>
  <si>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</si>
  <si>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</si>
  <si>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</si>
  <si>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</si>
  <si>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</si>
  <si>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</si>
  <si>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</si>
  <si>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</si>
  <si>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</si>
  <si>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</si>
  <si>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</si>
  <si>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</si>
  <si>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</si>
  <si>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</si>
  <si>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</si>
  <si>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</si>
  <si>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</si>
  <si>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</si>
  <si>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</si>
  <si>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</si>
  <si>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</si>
  <si>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</si>
  <si>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</si>
  <si>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</si>
  <si>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</si>
  <si>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</si>
  <si>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</si>
  <si>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</si>
  <si>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</si>
  <si>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</si>
  <si>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</si>
  <si>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</si>
  <si>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</si>
  <si>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</si>
  <si>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</si>
  <si>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</si>
  <si>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</si>
  <si>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</si>
  <si>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</si>
  <si>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</si>
  <si>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</si>
  <si>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</si>
  <si>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</si>
  <si>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</si>
  <si>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</si>
  <si>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</si>
  <si>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</si>
  <si>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</si>
  <si>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</si>
  <si>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</si>
  <si>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</si>
  <si>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</si>
  <si>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</si>
  <si>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</si>
  <si>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</si>
  <si>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</si>
  <si>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</si>
  <si>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</si>
  <si>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</si>
  <si>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</si>
  <si>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</si>
  <si>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</si>
  <si>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</si>
  <si>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</si>
  <si>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</si>
  <si>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</si>
  <si>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</si>
  <si>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</si>
  <si>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</si>
  <si>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</si>
  <si>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</si>
  <si>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</si>
  <si>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</si>
  <si>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</si>
  <si>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</si>
  <si>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</si>
  <si>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</si>
  <si>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</si>
  <si>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</si>
  <si>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</si>
  <si>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</si>
  <si>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</si>
  <si>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</si>
  <si>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</si>
  <si>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</si>
  <si>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</si>
  <si>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</si>
  <si>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</si>
  <si>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</si>
  <si>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</si>
  <si>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</si>
  <si>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</si>
  <si>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</si>
  <si>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</si>
  <si>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</si>
  <si>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</si>
  <si>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</si>
  <si>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</si>
  <si>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</si>
  <si>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</si>
  <si>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</si>
  <si>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</si>
  <si>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</si>
  <si>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</si>
  <si>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</si>
  <si>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</si>
  <si>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</si>
  <si>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</si>
  <si>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</si>
  <si>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</si>
  <si>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</si>
  <si>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</si>
  <si>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</si>
  <si>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</si>
  <si>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</si>
  <si>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</si>
  <si>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</si>
  <si>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</si>
  <si>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</si>
  <si>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</si>
  <si>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</si>
  <si>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</si>
  <si>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</si>
  <si>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</si>
  <si>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</si>
  <si>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</si>
  <si>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</si>
  <si>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</si>
  <si>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</si>
  <si>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</si>
  <si>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</si>
  <si>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</si>
  <si>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</si>
  <si>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</si>
  <si>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</si>
  <si>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</si>
  <si>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</si>
  <si>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</si>
  <si>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</si>
  <si>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</si>
  <si>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</si>
  <si>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</si>
  <si>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</si>
  <si>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</si>
  <si>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</si>
  <si>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</si>
  <si>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</si>
  <si>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</si>
  <si>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</si>
  <si>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</si>
  <si>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</si>
  <si>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</si>
  <si>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</si>
  <si>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</si>
  <si>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</si>
  <si>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</si>
  <si>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</si>
  <si>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</si>
  <si>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</si>
  <si>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</si>
  <si>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</si>
  <si>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</si>
  <si>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</si>
  <si>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</si>
  <si>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</si>
  <si>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</si>
  <si>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</si>
  <si>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</si>
  <si>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</si>
  <si>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</si>
  <si>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</si>
  <si>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</si>
  <si>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</si>
  <si>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</si>
  <si>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</si>
  <si>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</si>
  <si>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</si>
  <si>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</si>
  <si>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</si>
  <si>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</si>
  <si>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</si>
  <si>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</si>
  <si>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</si>
  <si>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</si>
  <si>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</si>
  <si>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</si>
  <si>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</si>
  <si>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</si>
  <si>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</si>
  <si>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</si>
  <si>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</si>
  <si>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</si>
  <si>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</si>
  <si>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</si>
  <si>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</si>
  <si>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</si>
  <si>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</si>
  <si>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</si>
  <si>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</si>
  <si>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</si>
  <si>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</si>
  <si>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</si>
  <si>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</si>
  <si>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</si>
  <si>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</si>
  <si>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</si>
  <si>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</si>
  <si>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</si>
  <si>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</si>
  <si>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</si>
  <si>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</si>
  <si>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</si>
  <si>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</si>
  <si>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</si>
  <si>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</si>
  <si>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</si>
  <si>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</si>
  <si>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</si>
  <si>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</si>
  <si>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</si>
  <si>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</si>
  <si>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</si>
  <si>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</si>
  <si>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</si>
  <si>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</si>
  <si>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</si>
  <si>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</si>
  <si>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</si>
  <si>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</si>
  <si>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</si>
  <si>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</si>
  <si>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</si>
  <si>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</si>
  <si>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</si>
  <si>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</si>
  <si>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</si>
  <si>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</si>
  <si>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</si>
  <si>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</si>
  <si>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</si>
  <si>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</si>
  <si>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</si>
  <si>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</si>
  <si>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</si>
  <si>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</si>
  <si>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</si>
  <si>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</si>
  <si>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</si>
  <si>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</si>
  <si>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</si>
  <si>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</si>
  <si>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</si>
  <si>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</si>
  <si>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</si>
  <si>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</si>
  <si>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</si>
  <si>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</si>
  <si>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</si>
  <si>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</si>
  <si>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</si>
  <si>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</si>
  <si>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</si>
  <si>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</si>
  <si>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</si>
  <si>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</si>
  <si>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</si>
  <si>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</si>
  <si>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</si>
  <si>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</si>
  <si>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</si>
  <si>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</si>
  <si>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</si>
  <si>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</si>
  <si>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</si>
  <si>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</si>
  <si>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</si>
  <si>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</si>
  <si>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</si>
  <si>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</si>
  <si>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</si>
  <si>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</si>
  <si>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</si>
  <si>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</si>
  <si>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</si>
  <si>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</si>
  <si>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</si>
  <si>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</si>
  <si>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</si>
  <si>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</si>
  <si>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</si>
  <si>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</si>
  <si>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</si>
  <si>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</si>
  <si>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</si>
  <si>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</si>
  <si>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</si>
  <si>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</si>
  <si>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</si>
  <si>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</si>
  <si>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</si>
  <si>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</si>
  <si>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</si>
  <si>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</si>
  <si>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</si>
  <si>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</si>
  <si>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</si>
  <si>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</si>
  <si>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</si>
  <si>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</si>
  <si>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</si>
  <si>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</si>
  <si>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</si>
  <si>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</si>
  <si>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</si>
  <si>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</si>
  <si>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</si>
  <si>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</si>
  <si>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</si>
  <si>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</si>
  <si>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</si>
  <si>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</si>
  <si>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</si>
  <si>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</si>
  <si>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</si>
  <si>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</si>
  <si>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</si>
  <si>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</si>
  <si>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</si>
  <si>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</si>
  <si>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</si>
  <si>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</si>
  <si>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</si>
  <si>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</si>
  <si>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</si>
  <si>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</si>
  <si>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</si>
  <si>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</si>
  <si>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</si>
  <si>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</si>
  <si>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</si>
  <si>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</si>
  <si>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</si>
  <si>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</si>
  <si>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</si>
  <si>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</si>
  <si>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</si>
  <si>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</si>
  <si>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</si>
  <si>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</si>
  <si>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</si>
  <si>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</si>
  <si>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</si>
  <si>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</si>
  <si>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</si>
  <si>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</si>
  <si>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</si>
  <si>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</si>
  <si>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</si>
  <si>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</si>
  <si>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</si>
  <si>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</si>
  <si>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</si>
  <si>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</si>
  <si>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</si>
  <si>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</si>
  <si>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</si>
  <si>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</si>
  <si>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</si>
  <si>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</si>
  <si>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</si>
  <si>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</si>
  <si>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</si>
  <si>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</si>
  <si>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</si>
  <si>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</si>
  <si>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</si>
  <si>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</si>
  <si>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</si>
  <si>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</si>
  <si>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</si>
  <si>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</si>
  <si>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</si>
  <si>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</si>
  <si>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</si>
  <si>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</si>
  <si>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</si>
  <si>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</si>
  <si>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</si>
  <si>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</si>
  <si>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</si>
  <si>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</si>
  <si>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</si>
  <si>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</si>
  <si>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</si>
  <si>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</si>
  <si>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</si>
  <si>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</si>
  <si>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</si>
  <si>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</si>
  <si>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</si>
  <si>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</si>
  <si>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</si>
  <si>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</si>
  <si>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</si>
  <si>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</si>
  <si>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</si>
  <si>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</si>
  <si>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</si>
  <si>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</si>
  <si>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</si>
  <si>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</si>
  <si>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</si>
  <si>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</si>
  <si>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</si>
  <si>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</si>
  <si>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</si>
  <si>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</si>
  <si>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</si>
  <si>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</si>
  <si>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</si>
  <si>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</si>
  <si>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</si>
  <si>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</si>
  <si>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</si>
  <si>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</si>
  <si>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</si>
  <si>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</si>
  <si>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</si>
  <si>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</si>
  <si>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</si>
  <si>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</si>
  <si>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</si>
  <si>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</si>
  <si>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</si>
  <si>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</si>
  <si>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</si>
  <si>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</si>
  <si>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</si>
  <si>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</si>
  <si>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</si>
  <si>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</si>
  <si>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</si>
  <si>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</si>
  <si>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</si>
  <si>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</si>
  <si>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</si>
  <si>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</si>
  <si>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</si>
  <si>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</si>
  <si>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</si>
  <si>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</si>
  <si>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</si>
  <si>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</si>
  <si>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</si>
  <si>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</si>
  <si>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</si>
  <si>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</si>
  <si>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</si>
  <si>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</si>
  <si>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</si>
  <si>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</si>
  <si>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</si>
  <si>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</si>
  <si>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</si>
  <si>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</si>
  <si>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</si>
  <si>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</si>
  <si>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</si>
  <si>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</si>
  <si>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</si>
  <si>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</si>
  <si>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</si>
  <si>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</si>
  <si>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</si>
  <si>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</si>
  <si>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</si>
  <si>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</si>
  <si>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</si>
  <si>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</si>
  <si>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</si>
  <si>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</si>
  <si>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</si>
  <si>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</si>
  <si>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</si>
  <si>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</si>
  <si>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</si>
  <si>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</si>
  <si>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</si>
  <si>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</si>
  <si>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</si>
  <si>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</si>
  <si>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</si>
  <si>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</si>
  <si>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</si>
  <si>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</si>
  <si>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</si>
  <si>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</si>
  <si>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</si>
  <si>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</si>
  <si>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</si>
  <si>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</si>
  <si>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</si>
  <si>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</si>
  <si>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</si>
  <si>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</si>
  <si>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</si>
  <si>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</si>
  <si>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</si>
  <si>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</si>
  <si>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</si>
  <si>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</si>
  <si>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</si>
  <si>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</si>
  <si>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</si>
  <si>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</si>
  <si>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</si>
  <si>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</si>
  <si>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</si>
  <si>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</si>
  <si>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</si>
  <si>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</si>
  <si>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</si>
  <si>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</si>
  <si>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</si>
  <si>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</si>
  <si>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</si>
  <si>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</si>
  <si>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</si>
  <si>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</si>
  <si>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</si>
  <si>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</si>
  <si>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</si>
  <si>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</si>
  <si>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</si>
  <si>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</si>
  <si>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</si>
  <si>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</si>
  <si>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</si>
  <si>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</si>
  <si>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</si>
  <si>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</si>
  <si>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</si>
  <si>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</si>
  <si>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</si>
  <si>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</si>
  <si>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</si>
  <si>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</si>
  <si>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</si>
  <si>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</si>
  <si>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</si>
  <si>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</si>
  <si>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</si>
  <si>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</si>
  <si>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</si>
  <si>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</si>
  <si>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</si>
  <si>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</si>
  <si>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</si>
  <si>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</si>
  <si>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</si>
  <si>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</si>
  <si>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</si>
  <si>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</si>
  <si>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</si>
  <si>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</si>
  <si>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</si>
  <si>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</si>
  <si>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</si>
  <si>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</si>
  <si>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</si>
  <si>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</si>
  <si>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</si>
  <si>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</si>
  <si>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</si>
  <si>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</si>
  <si>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</si>
  <si>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</si>
  <si>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</si>
  <si>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</si>
  <si>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</si>
  <si>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</si>
  <si>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</si>
  <si>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</si>
  <si>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</si>
  <si>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</si>
  <si>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</si>
  <si>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</si>
  <si>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</si>
  <si>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</si>
  <si>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</si>
  <si>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</si>
  <si>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</si>
  <si>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</si>
  <si>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</si>
  <si>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</si>
  <si>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</si>
  <si>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</si>
  <si>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</si>
  <si>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</si>
  <si>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</si>
  <si>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</si>
  <si>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</si>
  <si>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</si>
  <si>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</si>
  <si>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</si>
  <si>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</si>
  <si>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</si>
  <si>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</si>
  <si>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</si>
  <si>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</si>
  <si>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</si>
  <si>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</si>
  <si>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</si>
  <si>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</si>
  <si>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</si>
  <si>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</si>
  <si>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</si>
  <si>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</si>
  <si>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</si>
  <si>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</si>
  <si>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</si>
  <si>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</si>
  <si>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</si>
  <si>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</si>
  <si>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</si>
  <si>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</si>
  <si>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</si>
  <si>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</si>
  <si>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</si>
  <si>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</si>
  <si>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</si>
  <si>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</si>
  <si>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</si>
  <si>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</si>
  <si>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</si>
  <si>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</si>
  <si>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</si>
  <si>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</si>
  <si>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</si>
  <si>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</si>
  <si>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</si>
  <si>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</si>
  <si>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</si>
  <si>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</si>
  <si>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</si>
  <si>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</si>
  <si>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</si>
  <si>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</si>
  <si>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</si>
  <si>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</si>
  <si>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</si>
  <si>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</si>
  <si>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</si>
  <si>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</si>
  <si>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</si>
  <si>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</si>
  <si>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</si>
  <si>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</si>
  <si>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</si>
  <si>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</si>
  <si>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</si>
  <si>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</si>
  <si>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</si>
  <si>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</si>
  <si>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</si>
  <si>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</si>
  <si>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</si>
  <si>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</si>
  <si>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</si>
  <si>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</si>
  <si>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</si>
  <si>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</si>
  <si>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</si>
  <si>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</si>
  <si>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</si>
  <si>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</si>
  <si>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</si>
  <si>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</si>
  <si>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</si>
  <si>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</si>
  <si>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</si>
  <si>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</si>
  <si>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</si>
  <si>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</si>
  <si>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</si>
  <si>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</si>
  <si>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</si>
  <si>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</si>
  <si>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</si>
  <si>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</si>
  <si>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</si>
  <si>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</si>
  <si>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</si>
  <si>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</si>
  <si>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</si>
  <si>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</si>
  <si>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</si>
  <si>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</si>
  <si>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</si>
  <si>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</si>
  <si>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</si>
  <si>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</si>
  <si>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</si>
  <si>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</si>
  <si>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</si>
  <si>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</si>
  <si>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</si>
  <si>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</si>
  <si>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</si>
  <si>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</si>
  <si>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</si>
  <si>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</si>
  <si>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</si>
  <si>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</si>
  <si>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</si>
  <si>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</si>
  <si>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</si>
  <si>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</si>
  <si>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</si>
  <si>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</si>
  <si>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</si>
  <si>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</si>
  <si>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</si>
  <si>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</si>
  <si>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</si>
  <si>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</si>
  <si>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</si>
  <si>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</si>
  <si>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</si>
  <si>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</si>
  <si>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</si>
  <si>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</si>
  <si>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</si>
  <si>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</si>
  <si>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</si>
  <si>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</si>
  <si>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</si>
  <si>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</si>
  <si>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</si>
  <si>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</si>
  <si>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</si>
  <si>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</si>
  <si>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</si>
  <si>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</si>
  <si>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</si>
  <si>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</si>
  <si>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</si>
  <si>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</si>
  <si>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</si>
  <si>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</si>
  <si>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</si>
  <si>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</si>
  <si>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</si>
  <si>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</si>
  <si>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</si>
  <si>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</si>
  <si>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</si>
  <si>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</si>
  <si>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</si>
  <si>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</si>
  <si>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</si>
  <si>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</si>
  <si>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</si>
  <si>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</si>
  <si>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</si>
  <si>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</si>
  <si>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</si>
  <si>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</si>
  <si>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</si>
  <si>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</si>
  <si>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</si>
  <si>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</si>
  <si>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</si>
  <si>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</si>
  <si>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</si>
  <si>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</si>
  <si>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</si>
  <si>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</si>
  <si>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</si>
  <si>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</si>
  <si>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</si>
  <si>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</si>
  <si>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</si>
  <si>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</si>
  <si>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</si>
  <si>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</si>
  <si>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</si>
  <si>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</si>
  <si>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</si>
  <si>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</si>
  <si>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</si>
  <si>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</si>
  <si>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</si>
  <si>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</si>
  <si>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</si>
  <si>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</si>
  <si>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</si>
  <si>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</si>
  <si>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</si>
  <si>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</si>
  <si>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</si>
  <si>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</si>
  <si>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</si>
  <si>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</si>
  <si>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</si>
  <si>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</si>
  <si>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</si>
  <si>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</si>
  <si>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</si>
  <si>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</si>
  <si>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</si>
  <si>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</si>
  <si>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</si>
  <si>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</si>
  <si>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</si>
  <si>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</si>
  <si>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</si>
  <si>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</si>
  <si>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</si>
  <si>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</si>
  <si>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</si>
  <si>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</si>
  <si>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</si>
  <si>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</si>
  <si>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</si>
  <si>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</si>
  <si>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</si>
  <si>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</si>
  <si>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</si>
  <si>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</si>
  <si>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</si>
  <si>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</si>
  <si>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</si>
  <si>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</si>
  <si>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</si>
  <si>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</si>
  <si>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</si>
  <si>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</si>
  <si>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</si>
  <si>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</si>
  <si>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</si>
  <si>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</si>
  <si>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</si>
  <si>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</si>
  <si>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</si>
  <si>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</si>
  <si>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</si>
  <si>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</si>
  <si>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</si>
  <si>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</si>
  <si>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</si>
  <si>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</si>
  <si>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</si>
  <si>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</si>
  <si>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</si>
  <si>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</si>
  <si>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</si>
  <si>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</si>
  <si>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</si>
  <si>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</si>
  <si>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</si>
  <si>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</si>
  <si>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</si>
  <si>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</si>
  <si>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</si>
  <si>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</si>
  <si>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</si>
  <si>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</si>
  <si>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</si>
  <si>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</si>
  <si>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</si>
  <si>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</si>
  <si>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</si>
  <si>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</si>
  <si>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</si>
  <si>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</si>
  <si>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</si>
  <si>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</si>
  <si>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</si>
  <si>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</si>
  <si>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</si>
  <si>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</si>
  <si>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</si>
  <si>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</si>
  <si>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</si>
  <si>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</si>
  <si>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</si>
  <si>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</si>
  <si>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</si>
  <si>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</si>
  <si>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</si>
  <si>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</si>
  <si>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</si>
  <si>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</si>
  <si>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</si>
  <si>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</si>
  <si>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</si>
  <si>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</si>
  <si>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</si>
  <si>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</si>
  <si>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</si>
  <si>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</si>
  <si>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</si>
  <si>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</si>
  <si>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</si>
  <si>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</si>
  <si>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</si>
  <si>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</si>
  <si>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</si>
  <si>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</si>
  <si>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</si>
  <si>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</si>
  <si>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</si>
  <si>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</si>
  <si>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</si>
  <si>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</si>
  <si>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</si>
  <si>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</si>
  <si>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</si>
  <si>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</si>
  <si>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</si>
  <si>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</si>
  <si>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</si>
  <si>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</si>
  <si>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</si>
  <si>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</si>
  <si>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</si>
  <si>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</si>
  <si>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</si>
  <si>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</si>
  <si>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</si>
  <si>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</si>
  <si>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</si>
  <si>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</si>
  <si>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</si>
  <si>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</si>
  <si>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</si>
  <si>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</si>
  <si>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</si>
  <si>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</si>
  <si>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</si>
  <si>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</si>
  <si>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</si>
  <si>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</si>
  <si>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</si>
  <si>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</si>
  <si>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</si>
  <si>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</si>
  <si>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</si>
  <si>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</si>
  <si>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</si>
  <si>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</si>
  <si>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</si>
  <si>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</si>
  <si>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</si>
  <si>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</si>
  <si>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</si>
  <si>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</si>
  <si>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</si>
  <si>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</si>
  <si>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</si>
  <si>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</si>
  <si>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</si>
  <si>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</si>
  <si>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</si>
  <si>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</si>
  <si>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</si>
  <si>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</si>
  <si>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</si>
  <si>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</si>
  <si>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</si>
  <si>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</si>
  <si>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</si>
  <si>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</si>
  <si>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</si>
  <si>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</si>
  <si>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</si>
  <si>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</si>
  <si>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</si>
  <si>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</si>
  <si>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</si>
  <si>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</si>
  <si>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</si>
  <si>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</si>
  <si>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</si>
  <si>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</si>
  <si>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</si>
  <si>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</si>
  <si>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</si>
  <si>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</si>
  <si>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</si>
  <si>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</si>
  <si>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</si>
  <si>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</si>
  <si>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</si>
  <si>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</si>
  <si>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</si>
  <si>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</si>
  <si>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</si>
  <si>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</si>
  <si>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</si>
  <si>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</si>
  <si>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</si>
  <si>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</si>
  <si>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</si>
  <si>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</si>
  <si>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</si>
  <si>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</si>
  <si>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</si>
  <si>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</si>
  <si>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</si>
  <si>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</si>
  <si>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</si>
  <si>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</si>
  <si>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</si>
  <si>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</si>
  <si>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</si>
  <si>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</si>
  <si>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</si>
  <si>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</si>
  <si>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</si>
  <si>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</si>
  <si>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</si>
  <si>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</si>
  <si>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</si>
  <si>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</si>
  <si>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</si>
  <si>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</si>
  <si>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</si>
  <si>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</si>
  <si>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</si>
  <si>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</si>
  <si>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</si>
  <si>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</si>
  <si>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</si>
  <si>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</si>
  <si>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</si>
  <si>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</si>
  <si>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</si>
  <si>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</si>
  <si>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</si>
  <si>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</si>
  <si>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</si>
  <si>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</si>
  <si>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</si>
  <si>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</si>
  <si>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</si>
  <si>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</si>
  <si>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</si>
  <si>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</si>
  <si>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</si>
  <si>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</si>
  <si>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</si>
  <si>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</si>
  <si>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</si>
  <si>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</si>
  <si>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</si>
  <si>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</si>
  <si>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</si>
  <si>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</si>
  <si>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</si>
  <si>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</si>
  <si>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</si>
  <si>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</si>
  <si>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</si>
  <si>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</si>
  <si>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</si>
  <si>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</si>
  <si>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</si>
  <si>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</si>
  <si>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</si>
  <si>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</si>
  <si>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</si>
  <si>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</si>
  <si>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</si>
  <si>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</si>
  <si>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</si>
  <si>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</si>
  <si>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</si>
  <si>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</si>
  <si>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</si>
  <si>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</si>
  <si>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</si>
  <si>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</si>
  <si>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</si>
  <si>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</si>
  <si>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</si>
  <si>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</si>
  <si>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</si>
  <si>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</si>
  <si>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</si>
  <si>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</si>
  <si>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</si>
  <si>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</si>
  <si>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</si>
  <si>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</si>
  <si>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</si>
  <si>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</si>
  <si>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</si>
  <si>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</si>
  <si>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</si>
  <si>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</si>
  <si>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</si>
  <si>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</si>
  <si>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</si>
  <si>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</si>
  <si>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</si>
  <si>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</si>
  <si>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</si>
  <si>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</si>
  <si>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</si>
  <si>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</si>
  <si>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</si>
  <si>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</si>
  <si>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</si>
  <si>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</si>
  <si>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</si>
  <si>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</si>
  <si>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</si>
  <si>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</si>
  <si>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</si>
  <si>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</si>
  <si>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</si>
  <si>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</si>
  <si>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</si>
  <si>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</si>
  <si>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</si>
  <si>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</si>
  <si>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</si>
  <si>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</si>
  <si>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</si>
  <si>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</si>
  <si>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</si>
  <si>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</si>
  <si>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</si>
  <si>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</si>
  <si>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</si>
  <si>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</si>
  <si>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</si>
  <si>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</si>
  <si>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</si>
  <si>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</si>
  <si>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</si>
  <si>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</si>
  <si>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</si>
  <si>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</si>
  <si>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</si>
  <si>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</si>
  <si>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</si>
  <si>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</si>
  <si>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</si>
  <si>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</si>
  <si>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</si>
  <si>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</si>
  <si>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</si>
  <si>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</si>
  <si>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</si>
  <si>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</si>
  <si>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</si>
  <si>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</si>
  <si>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</si>
  <si>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</si>
  <si>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</si>
  <si>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</si>
  <si>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</si>
  <si>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</si>
  <si>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</si>
  <si>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</si>
  <si>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</si>
  <si>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</si>
  <si>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</si>
  <si>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</si>
  <si>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</si>
  <si>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</si>
  <si>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</si>
  <si>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</si>
  <si>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</si>
  <si>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</si>
  <si>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</si>
  <si>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</si>
  <si>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</si>
  <si>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</si>
  <si>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</si>
  <si>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</si>
  <si>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</si>
  <si>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</si>
  <si>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</si>
  <si>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</si>
  <si>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</si>
  <si>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</si>
  <si>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</si>
  <si>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</si>
  <si>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</si>
  <si>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</si>
  <si>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</si>
  <si>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</si>
  <si>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</si>
  <si>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</si>
  <si>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</si>
  <si>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</si>
  <si>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</si>
  <si>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</si>
  <si>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</si>
  <si>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</si>
  <si>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</si>
  <si>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</si>
  <si>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</si>
  <si>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</si>
  <si>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</si>
  <si>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</si>
  <si>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</si>
  <si>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</si>
  <si>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</si>
  <si>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</si>
  <si>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</si>
  <si>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</si>
  <si>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</si>
  <si>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</si>
  <si>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</si>
  <si>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</si>
  <si>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</si>
  <si>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</si>
  <si>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</si>
  <si>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</si>
  <si>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</si>
  <si>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</si>
  <si>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</si>
  <si>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</si>
  <si>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</si>
  <si>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</si>
  <si>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</si>
  <si>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</si>
  <si>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</si>
  <si>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</si>
  <si>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</si>
  <si>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</si>
  <si>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</si>
  <si>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</si>
  <si>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</si>
  <si>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</si>
  <si>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</si>
  <si>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</si>
  <si>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</si>
  <si>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</si>
  <si>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</si>
  <si>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</si>
  <si>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</si>
  <si>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</si>
  <si>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</si>
  <si>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</si>
  <si>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</si>
  <si>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</si>
  <si>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</si>
  <si>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</si>
  <si>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</si>
  <si>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</si>
  <si>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</si>
  <si>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</si>
  <si>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</si>
  <si>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</si>
  <si>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</si>
  <si>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</si>
  <si>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</si>
  <si>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</si>
  <si>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</si>
  <si>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</si>
  <si>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</si>
  <si>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</si>
  <si>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</si>
  <si>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</si>
  <si>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</si>
  <si>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</si>
  <si>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</si>
  <si>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</si>
  <si>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</si>
  <si>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</si>
  <si>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</si>
  <si>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</si>
  <si>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</si>
  <si>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</si>
  <si>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</si>
  <si>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</si>
  <si>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</si>
  <si>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</si>
  <si>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</si>
  <si>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</si>
  <si>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</si>
  <si>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</si>
  <si>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</si>
  <si>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</si>
  <si>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</si>
  <si>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</si>
  <si>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</si>
  <si>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</si>
  <si>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</si>
  <si>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</si>
  <si>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</si>
  <si>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</si>
  <si>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</si>
  <si>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</si>
  <si>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</si>
  <si>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</si>
  <si>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</si>
  <si>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</si>
  <si>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</si>
  <si>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</si>
  <si>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</si>
  <si>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</si>
  <si>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</si>
  <si>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</si>
  <si>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</si>
  <si>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</si>
  <si>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</si>
  <si>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</si>
  <si>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</si>
  <si>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</si>
  <si>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</si>
  <si>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</si>
  <si>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</si>
  <si>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</si>
  <si>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</si>
  <si>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</si>
  <si>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</si>
  <si>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</si>
  <si>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</si>
  <si>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</si>
  <si>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</si>
  <si>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</si>
  <si>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</si>
  <si>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</si>
  <si>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</si>
  <si>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</si>
  <si>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</si>
  <si>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</si>
  <si>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</si>
  <si>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</si>
  <si>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</si>
  <si>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</si>
  <si>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</si>
  <si>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</si>
  <si>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</si>
  <si>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</si>
  <si>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</si>
  <si>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</si>
  <si>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</si>
  <si>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</si>
  <si>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</si>
  <si>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</si>
  <si>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</si>
  <si>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</si>
  <si>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</si>
  <si>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</si>
  <si>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</si>
  <si>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</si>
  <si>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</si>
  <si>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</si>
  <si>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</si>
  <si>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</si>
  <si>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</si>
  <si>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</si>
  <si>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</si>
  <si>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</si>
  <si>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</si>
  <si>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</si>
  <si>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</si>
  <si>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</si>
  <si>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</si>
  <si>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</si>
  <si>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</si>
  <si>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</si>
  <si>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</si>
  <si>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</si>
  <si>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</si>
  <si>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</si>
  <si>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</si>
  <si>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</si>
  <si>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</si>
  <si>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</si>
  <si>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</si>
  <si>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</si>
  <si>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</si>
  <si>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</si>
  <si>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</si>
  <si>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</si>
  <si>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</si>
  <si>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</si>
  <si>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</si>
  <si>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</si>
  <si>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</si>
  <si>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</si>
  <si>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</si>
  <si>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</si>
  <si>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</si>
  <si>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</si>
  <si>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</si>
  <si>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</si>
  <si>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</si>
  <si>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</si>
  <si>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</si>
  <si>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</si>
  <si>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</si>
  <si>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</si>
  <si>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</si>
  <si>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</si>
  <si>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</si>
  <si>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</si>
  <si>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</si>
  <si>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</si>
  <si>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</si>
  <si>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</si>
  <si>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</si>
  <si>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</si>
  <si>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</si>
  <si>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</si>
  <si>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</si>
  <si>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</si>
  <si>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</si>
  <si>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</si>
  <si>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</si>
  <si>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</si>
  <si>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</si>
  <si>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</si>
  <si>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</si>
  <si>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</si>
  <si>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</si>
  <si>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</si>
  <si>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</si>
  <si>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</si>
  <si>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</si>
  <si>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</si>
  <si>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</si>
  <si>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</si>
  <si>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</si>
  <si>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</si>
  <si>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</si>
  <si>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</si>
  <si>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</si>
  <si>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</si>
  <si>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</si>
  <si>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</si>
  <si>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</si>
  <si>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</si>
  <si>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</si>
  <si>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</si>
  <si>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</si>
  <si>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</si>
  <si>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</si>
  <si>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</si>
  <si>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</si>
  <si>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</si>
  <si>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</si>
  <si>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</si>
  <si>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</si>
  <si>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</si>
  <si>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</si>
  <si>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</si>
  <si>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</si>
  <si>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</si>
  <si>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</si>
  <si>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</si>
  <si>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</si>
  <si>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</si>
  <si>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</si>
  <si>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</si>
  <si>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</si>
  <si>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</si>
  <si>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</si>
  <si>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</si>
  <si>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</si>
  <si>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</si>
  <si>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</si>
  <si>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</si>
  <si>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</si>
  <si>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</si>
  <si>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</si>
  <si>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</si>
  <si>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</si>
  <si>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</si>
  <si>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</si>
  <si>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</si>
  <si>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</si>
  <si>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</si>
  <si>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</si>
  <si>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</si>
  <si>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</si>
  <si>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</si>
  <si>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</si>
  <si>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</si>
  <si>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</si>
  <si>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</si>
  <si>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</si>
  <si>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</si>
  <si>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</si>
  <si>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</si>
  <si>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</si>
  <si>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</si>
  <si>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</si>
  <si>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</si>
  <si>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</si>
  <si>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</si>
  <si>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</si>
  <si>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</si>
  <si>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</si>
  <si>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</si>
  <si>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</si>
  <si>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</si>
  <si>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</si>
  <si>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</si>
  <si>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</si>
  <si>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</si>
  <si>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</si>
  <si>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</si>
  <si>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</si>
  <si>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</si>
  <si>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</si>
  <si>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</si>
  <si>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</si>
  <si>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</si>
  <si>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</si>
  <si>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</si>
  <si>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</si>
  <si>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</si>
  <si>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</si>
  <si>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</si>
  <si>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</si>
  <si>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</si>
  <si>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</si>
  <si>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</si>
  <si>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</si>
  <si>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</si>
  <si>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</si>
  <si>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</si>
  <si>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</si>
  <si>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</si>
  <si>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</si>
  <si>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</si>
  <si>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</si>
  <si>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</si>
  <si>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</si>
  <si>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</si>
  <si>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</si>
  <si>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</si>
  <si>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</si>
  <si>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</si>
  <si>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</si>
  <si>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</si>
  <si>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</si>
  <si>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</si>
  <si>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</si>
  <si>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</si>
  <si>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</si>
  <si>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</si>
  <si>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</si>
  <si>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</si>
  <si>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</si>
  <si>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</si>
  <si>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</si>
  <si>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</si>
  <si>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</si>
  <si>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</si>
  <si>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</si>
  <si>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</si>
  <si>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</si>
  <si>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</si>
  <si>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</si>
  <si>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</si>
  <si>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</si>
  <si>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</si>
  <si>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</si>
  <si>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</si>
  <si>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</si>
  <si>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</si>
  <si>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</si>
  <si>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</si>
  <si>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</si>
  <si>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</si>
  <si>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</si>
  <si>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</si>
  <si>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</si>
  <si>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</si>
  <si>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</si>
  <si>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</si>
  <si>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</si>
  <si>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</si>
  <si>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</si>
  <si>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</si>
  <si>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</si>
  <si>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</si>
  <si>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</si>
  <si>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</si>
  <si>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</si>
  <si>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</si>
  <si>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</si>
  <si>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</si>
  <si>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</si>
  <si>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</si>
  <si>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</si>
  <si>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</si>
  <si>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</si>
  <si>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</si>
  <si>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</si>
  <si>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</si>
  <si>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</si>
  <si>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</si>
  <si>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</si>
  <si>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</si>
  <si>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</si>
  <si>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</si>
  <si>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</si>
  <si>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</si>
  <si>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</si>
  <si>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</si>
  <si>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</si>
  <si>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</si>
  <si>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</si>
  <si>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</si>
  <si>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</si>
  <si>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</si>
  <si>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</si>
  <si>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</si>
  <si>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</si>
  <si>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</si>
  <si>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</si>
  <si>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</si>
  <si>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</si>
  <si>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</si>
  <si>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</si>
  <si>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</si>
  <si>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</si>
  <si>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</si>
  <si>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</si>
  <si>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</si>
  <si>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</si>
  <si>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</si>
  <si>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</si>
  <si>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</si>
  <si>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</si>
  <si>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</si>
  <si>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</si>
  <si>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</si>
  <si>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</si>
  <si>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</si>
  <si>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</si>
  <si>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</si>
  <si>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</si>
  <si>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</si>
  <si>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</si>
  <si>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</si>
  <si>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</si>
  <si>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</si>
  <si>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</si>
  <si>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</si>
  <si>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</si>
  <si>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</si>
  <si>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</si>
  <si>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</si>
  <si>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</si>
  <si>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</si>
  <si>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</si>
  <si>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</si>
  <si>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</si>
  <si>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</si>
  <si>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</si>
  <si>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</si>
  <si>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</si>
  <si>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</si>
  <si>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</si>
  <si>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</si>
  <si>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</si>
  <si>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</si>
  <si>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</si>
  <si>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</si>
  <si>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</si>
  <si>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</si>
  <si>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</si>
  <si>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</si>
  <si>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</si>
  <si>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</si>
  <si>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</si>
  <si>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</si>
  <si>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</si>
  <si>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</si>
  <si>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</si>
  <si>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</si>
  <si>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</si>
  <si>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</si>
  <si>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</si>
  <si>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</si>
  <si>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</si>
  <si>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</si>
  <si>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</si>
  <si>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</si>
  <si>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</si>
  <si>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</si>
  <si>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</si>
  <si>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</si>
  <si>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</si>
  <si>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</si>
  <si>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</si>
  <si>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</si>
  <si>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</si>
  <si>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</si>
  <si>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</si>
  <si>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</si>
  <si>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</si>
  <si>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</si>
  <si>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</si>
  <si>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</si>
  <si>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</si>
  <si>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</si>
  <si>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</si>
  <si>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</si>
  <si>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</si>
  <si>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</si>
  <si>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</si>
  <si>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</si>
  <si>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</si>
  <si>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</si>
  <si>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</si>
  <si>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</si>
  <si>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</si>
  <si>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</si>
  <si>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</si>
  <si>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</si>
  <si>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</si>
  <si>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</si>
  <si>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</si>
  <si>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</si>
  <si>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</si>
  <si>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</si>
  <si>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</si>
  <si>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</si>
  <si>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</si>
  <si>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</si>
  <si>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</si>
  <si>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</si>
  <si>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</si>
  <si>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</si>
  <si>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</si>
  <si>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</si>
  <si>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</si>
  <si>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</si>
  <si>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</si>
  <si>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</si>
  <si>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</si>
  <si>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</si>
  <si>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</si>
  <si>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</si>
  <si>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</si>
  <si>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</si>
  <si>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</si>
  <si>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</si>
  <si>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</si>
  <si>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</si>
  <si>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</si>
  <si>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</si>
  <si>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</si>
  <si>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</si>
  <si>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</si>
  <si>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</si>
  <si>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</si>
  <si>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</si>
  <si>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</si>
  <si>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</si>
  <si>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</si>
  <si>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</si>
  <si>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</si>
  <si>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</si>
  <si>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</si>
  <si>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</si>
  <si>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</si>
  <si>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</si>
  <si>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</si>
  <si>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</si>
  <si>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</si>
  <si>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</si>
  <si>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</si>
  <si>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</si>
  <si>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</si>
  <si>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</si>
  <si>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</si>
  <si>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</si>
  <si>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</si>
  <si>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</si>
  <si>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</si>
  <si>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</si>
  <si>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</si>
  <si>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</si>
  <si>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</si>
  <si>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</si>
  <si>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</si>
  <si>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</si>
  <si>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</si>
  <si>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</si>
  <si>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</si>
  <si>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</si>
  <si>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</si>
  <si>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</si>
  <si>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</si>
  <si>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</si>
  <si>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</si>
  <si>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</si>
  <si>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</si>
  <si>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</si>
  <si>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</si>
  <si>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</si>
  <si>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</si>
  <si>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</si>
  <si>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</si>
  <si>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</si>
  <si>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</si>
  <si>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</si>
  <si>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</si>
  <si>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</si>
  <si>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</si>
  <si>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</si>
  <si>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</si>
  <si>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</si>
  <si>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</si>
  <si>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</si>
  <si>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</si>
  <si>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</si>
  <si>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</si>
  <si>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</si>
  <si>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</si>
  <si>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</si>
  <si>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</si>
  <si>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</si>
  <si>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</si>
  <si>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</si>
  <si>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</si>
  <si>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</si>
  <si>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</si>
  <si>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</si>
  <si>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</si>
  <si>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</si>
  <si>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</si>
  <si>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</si>
  <si>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</si>
  <si>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</si>
  <si>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</si>
  <si>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</si>
  <si>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</si>
  <si>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</si>
  <si>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</si>
  <si>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</si>
  <si>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</si>
  <si>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</si>
  <si>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</si>
  <si>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</si>
  <si>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</si>
  <si>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</si>
  <si>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</si>
  <si>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</si>
  <si>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</si>
  <si>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</si>
  <si>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</si>
  <si>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</si>
  <si>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</si>
  <si>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</si>
  <si>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</si>
  <si>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</si>
  <si>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</si>
  <si>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</si>
  <si>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</si>
  <si>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</si>
  <si>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</si>
  <si>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</si>
  <si>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</si>
  <si>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</si>
  <si>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</si>
  <si>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</si>
  <si>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</si>
  <si>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</si>
  <si>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</si>
  <si>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</si>
  <si>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</si>
  <si>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</si>
  <si>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</si>
  <si>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</si>
  <si>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</si>
  <si>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</si>
  <si>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</si>
  <si>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</si>
  <si>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</si>
  <si>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</si>
  <si>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</si>
  <si>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</si>
  <si>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</si>
  <si>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</si>
  <si>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</si>
  <si>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</si>
  <si>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</si>
  <si>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</si>
  <si>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</si>
  <si>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</si>
  <si>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</si>
  <si>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</si>
  <si>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</si>
  <si>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</si>
  <si>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</si>
  <si>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</si>
  <si>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</si>
  <si>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</si>
  <si>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</si>
  <si>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</si>
  <si>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</si>
  <si>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</si>
  <si>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</si>
  <si>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</si>
  <si>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</si>
  <si>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</si>
  <si>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</si>
  <si>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</si>
  <si>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</si>
  <si>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</si>
  <si>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</si>
  <si>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</si>
  <si>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</si>
  <si>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</si>
  <si>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</si>
  <si>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</si>
  <si>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</si>
  <si>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</si>
  <si>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</si>
  <si>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</si>
  <si>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</si>
  <si>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</si>
  <si>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</si>
  <si>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</si>
  <si>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</si>
  <si>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</si>
  <si>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</si>
  <si>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</si>
  <si>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</si>
  <si>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</si>
  <si>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</si>
  <si>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</si>
  <si>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</si>
  <si>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</si>
  <si>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</si>
  <si>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</si>
  <si>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</si>
  <si>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</si>
  <si>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</si>
  <si>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</si>
  <si>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</si>
  <si>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</si>
  <si>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</si>
  <si>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</si>
  <si>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</si>
  <si>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</si>
  <si>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</si>
  <si>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</si>
  <si>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</si>
  <si>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</si>
  <si>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</si>
  <si>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</si>
  <si>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</si>
  <si>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</si>
  <si>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</si>
  <si>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</si>
  <si>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</si>
  <si>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</si>
  <si>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</si>
  <si>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</si>
  <si>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</si>
  <si>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</si>
  <si>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</si>
  <si>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</si>
  <si>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</si>
  <si>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</si>
  <si>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</si>
  <si>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</si>
  <si>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</si>
  <si>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</si>
  <si>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</si>
  <si>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</si>
  <si>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</si>
  <si>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</si>
  <si>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</si>
  <si>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</si>
  <si>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</si>
  <si>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</si>
  <si>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</si>
  <si>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</si>
  <si>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</si>
  <si>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</si>
  <si>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</si>
  <si>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</si>
  <si>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</si>
  <si>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</si>
  <si>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</si>
  <si>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</si>
  <si>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</si>
  <si>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</si>
  <si>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</si>
  <si>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</si>
  <si>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</si>
  <si>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</si>
  <si>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</si>
  <si>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</si>
  <si>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</si>
  <si>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</si>
  <si>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</si>
  <si>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</si>
  <si>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</si>
  <si>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</si>
  <si>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</si>
  <si>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</si>
  <si>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</si>
  <si>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</si>
  <si>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</si>
  <si>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</si>
  <si>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</si>
  <si>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</si>
  <si>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</si>
  <si>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</si>
  <si>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</si>
  <si>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</si>
  <si>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</si>
  <si>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</si>
  <si>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</si>
  <si>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</si>
  <si>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</si>
  <si>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</si>
  <si>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</si>
  <si>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</si>
  <si>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</si>
  <si>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</si>
  <si>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</si>
  <si>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</si>
  <si>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</si>
  <si>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</si>
  <si>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</si>
  <si>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</si>
  <si>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</si>
  <si>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</si>
  <si>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</si>
  <si>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</si>
  <si>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</si>
  <si>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</si>
  <si>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</si>
  <si>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</si>
  <si>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</si>
  <si>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</si>
  <si>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</si>
  <si>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</si>
  <si>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</si>
  <si>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</si>
  <si>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</si>
  <si>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</si>
  <si>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</si>
  <si>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</si>
  <si>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</si>
  <si>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</si>
  <si>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</si>
  <si>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</si>
  <si>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</si>
  <si>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</si>
  <si>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</si>
  <si>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</si>
  <si>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</si>
  <si>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</si>
  <si>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</si>
  <si>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</si>
  <si>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</si>
  <si>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</si>
  <si>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</si>
  <si>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</si>
  <si>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</si>
  <si>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</si>
  <si>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</si>
  <si>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</si>
  <si>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</si>
  <si>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</si>
  <si>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</si>
  <si>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</si>
  <si>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</si>
  <si>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</si>
  <si>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</si>
  <si>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</si>
  <si>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</si>
  <si>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</si>
  <si>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</si>
  <si>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</si>
  <si>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</si>
  <si>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</si>
  <si>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</si>
  <si>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</si>
  <si>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</si>
  <si>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</si>
  <si>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</si>
  <si>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</si>
  <si>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</si>
  <si>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</si>
  <si>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</si>
  <si>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</si>
  <si>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</si>
  <si>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</si>
  <si>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</si>
  <si>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</si>
  <si>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</si>
  <si>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</si>
  <si>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</si>
  <si>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</si>
  <si>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</si>
  <si>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</si>
  <si>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</si>
  <si>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</si>
  <si>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</si>
  <si>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</si>
  <si>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</si>
  <si>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</si>
  <si>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</si>
  <si>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</si>
  <si>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</si>
  <si>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</si>
  <si>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</si>
  <si>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</si>
  <si>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</si>
  <si>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</si>
  <si>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</si>
  <si>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</si>
  <si>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</si>
  <si>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</si>
  <si>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</si>
  <si>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</si>
  <si>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</si>
  <si>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</si>
  <si>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</si>
  <si>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</si>
  <si>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</si>
  <si>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</si>
  <si>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</si>
  <si>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</si>
  <si>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</si>
  <si>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</si>
  <si>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</si>
  <si>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</si>
  <si>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</si>
  <si>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</si>
  <si>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</si>
  <si>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</si>
  <si>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</si>
  <si>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</si>
  <si>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</si>
  <si>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</si>
  <si>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</si>
  <si>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</si>
  <si>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</si>
  <si>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</si>
  <si>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</si>
  <si>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</si>
  <si>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</si>
  <si>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</si>
  <si>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</si>
  <si>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</si>
  <si>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</si>
  <si>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</si>
  <si>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</si>
  <si>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</si>
  <si>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</si>
  <si>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</si>
  <si>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</si>
  <si>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</si>
  <si>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</si>
  <si>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</si>
  <si>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</si>
  <si>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</si>
  <si>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</si>
  <si>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</si>
  <si>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</si>
  <si>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</si>
  <si>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</si>
  <si>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</si>
  <si>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</si>
  <si>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</si>
  <si>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</si>
  <si>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</si>
  <si>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</si>
  <si>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</si>
  <si>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</si>
  <si>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</si>
  <si>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</si>
  <si>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</si>
  <si>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</si>
  <si>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</si>
  <si>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</si>
  <si>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</si>
  <si>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</si>
  <si>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</si>
  <si>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</si>
  <si>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</si>
  <si>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</si>
  <si>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</si>
  <si>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</si>
  <si>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</si>
  <si>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</si>
  <si>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</si>
  <si>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</si>
  <si>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</si>
  <si>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</si>
  <si>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</si>
  <si>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</si>
  <si>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</si>
  <si>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</si>
  <si>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</si>
  <si>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</si>
  <si>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</si>
  <si>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</si>
  <si>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</si>
  <si>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</si>
  <si>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</si>
  <si>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</si>
  <si>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</si>
  <si>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</si>
  <si>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</si>
  <si>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</si>
  <si>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</si>
  <si>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</si>
  <si>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</si>
  <si>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</si>
  <si>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</si>
  <si>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</si>
  <si>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</si>
  <si>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</si>
  <si>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</si>
  <si>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</si>
  <si>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</si>
  <si>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</si>
  <si>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</si>
  <si>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</si>
  <si>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</si>
  <si>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</si>
  <si>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</si>
  <si>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</si>
  <si>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</si>
  <si>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</si>
  <si>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</si>
  <si>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</si>
  <si>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</si>
  <si>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</si>
  <si>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</si>
  <si>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</si>
  <si>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</si>
  <si>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</si>
  <si>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</si>
  <si>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</si>
  <si>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</si>
  <si>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</si>
  <si>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</si>
  <si>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</si>
  <si>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</si>
  <si>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</si>
  <si>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</si>
  <si>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</si>
  <si>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</si>
  <si>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</si>
  <si>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</si>
  <si>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</si>
  <si>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</si>
  <si>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</si>
  <si>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</si>
  <si>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</si>
  <si>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</si>
  <si>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</si>
  <si>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</si>
  <si>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</si>
  <si>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</si>
  <si>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</si>
  <si>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</si>
  <si>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</si>
  <si>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</si>
  <si>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</si>
  <si>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</si>
  <si>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</si>
  <si>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</si>
  <si>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</si>
  <si>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</si>
  <si>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</si>
  <si>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</si>
  <si>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</si>
  <si>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</si>
  <si>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</si>
  <si>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</si>
  <si>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</si>
  <si>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</si>
  <si>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</si>
  <si>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</si>
  <si>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</si>
  <si>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</si>
  <si>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</si>
  <si>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</si>
  <si>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</si>
  <si>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</si>
  <si>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</si>
  <si>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</si>
  <si>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</si>
  <si>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</si>
  <si>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</si>
  <si>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</si>
  <si>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</si>
  <si>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</si>
  <si>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</si>
  <si>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</si>
  <si>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</si>
  <si>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</si>
  <si>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</si>
  <si>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</si>
  <si>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</si>
  <si>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</si>
  <si>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</si>
  <si>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</si>
  <si>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</si>
  <si>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</si>
  <si>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</si>
  <si>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</si>
  <si>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</si>
  <si>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</si>
  <si>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</si>
  <si>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</si>
  <si>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</si>
  <si>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</si>
  <si>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</si>
  <si>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</si>
  <si>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</si>
  <si>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</si>
  <si>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</si>
  <si>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</si>
  <si>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</si>
  <si>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</si>
  <si>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</si>
  <si>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</si>
  <si>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</si>
  <si>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</si>
  <si>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</si>
  <si>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</si>
  <si>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</si>
  <si>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</si>
  <si>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</si>
  <si>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</si>
  <si>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</si>
  <si>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</si>
  <si>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</si>
  <si>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</si>
  <si>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</si>
  <si>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</si>
  <si>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</si>
  <si>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</si>
  <si>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</si>
  <si>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</si>
  <si>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</si>
  <si>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</si>
  <si>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</si>
  <si>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</si>
  <si>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</si>
  <si>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</si>
  <si>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</si>
  <si>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</si>
  <si>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</si>
  <si>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</si>
  <si>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</si>
  <si>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</si>
  <si>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</si>
  <si>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</si>
  <si>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</si>
  <si>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</si>
  <si>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</si>
  <si>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</si>
  <si>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</si>
  <si>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</si>
  <si>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</si>
  <si>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</si>
  <si>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</si>
  <si>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</si>
  <si>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</si>
  <si>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</si>
  <si>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</si>
  <si>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</si>
  <si>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</si>
  <si>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</si>
  <si>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</si>
  <si>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</si>
  <si>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</si>
  <si>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</si>
  <si>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</si>
  <si>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</si>
  <si>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</si>
  <si>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</si>
  <si>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</si>
  <si>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</si>
  <si>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</si>
  <si>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</si>
  <si>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</si>
  <si>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</si>
  <si>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</si>
  <si>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</si>
  <si>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</si>
  <si>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</si>
  <si>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</si>
  <si>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</si>
  <si>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</si>
  <si>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</si>
  <si>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</si>
  <si>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</si>
  <si>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</si>
  <si>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</si>
  <si>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</si>
  <si>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</si>
  <si>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</si>
  <si>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</si>
  <si>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</si>
  <si>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</si>
  <si>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</si>
  <si>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</si>
  <si>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</si>
  <si>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</si>
  <si>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</si>
  <si>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</si>
  <si>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</si>
  <si>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</si>
  <si>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</si>
  <si>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</si>
  <si>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</si>
  <si>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</si>
  <si>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</si>
  <si>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</si>
  <si>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</si>
  <si>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</si>
  <si>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</si>
  <si>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</si>
  <si>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</si>
  <si>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</si>
  <si>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</si>
  <si>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</si>
  <si>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</si>
  <si>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</si>
  <si>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</si>
  <si>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</si>
  <si>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</si>
  <si>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</si>
  <si>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</si>
  <si>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</si>
  <si>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</si>
  <si>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</si>
  <si>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</si>
  <si>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</si>
  <si>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</si>
  <si>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</si>
  <si>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</si>
  <si>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</si>
  <si>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</si>
  <si>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</si>
  <si>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</si>
  <si>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</si>
  <si>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</si>
  <si>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</si>
  <si>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</si>
  <si>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</si>
  <si>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</si>
  <si>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</si>
  <si>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</si>
  <si>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</si>
  <si>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</si>
  <si>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</si>
  <si>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</si>
  <si>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</si>
  <si>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</si>
  <si>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</si>
  <si>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</si>
  <si>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</si>
  <si>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</si>
  <si>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</si>
  <si>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</si>
  <si>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</si>
  <si>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</si>
  <si>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</si>
  <si>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</si>
  <si>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</si>
  <si>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</si>
  <si>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</si>
  <si>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</si>
  <si>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</si>
  <si>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</si>
  <si>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</si>
  <si>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</si>
  <si>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</si>
  <si>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</si>
  <si>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</si>
  <si>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</si>
  <si>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</si>
  <si>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</si>
  <si>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</si>
  <si>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</si>
  <si>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</si>
  <si>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</si>
  <si>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</si>
  <si>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</si>
  <si>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</si>
  <si>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</si>
  <si>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</si>
  <si>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</si>
  <si>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</si>
  <si>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</si>
  <si>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</si>
  <si>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</si>
  <si>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</si>
  <si>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</si>
  <si>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</si>
  <si>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</si>
  <si>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</si>
  <si>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</si>
  <si>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</si>
  <si>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</si>
  <si>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</si>
  <si>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</si>
  <si>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</si>
  <si>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</si>
  <si>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</si>
  <si>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</si>
  <si>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</si>
  <si>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</si>
  <si>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</si>
  <si>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</si>
  <si>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</si>
  <si>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</si>
  <si>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</si>
  <si>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</si>
  <si>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</si>
  <si>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</si>
  <si>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</si>
  <si>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</si>
  <si>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</si>
  <si>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</si>
  <si>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</si>
  <si>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</si>
  <si>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</si>
  <si>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</si>
  <si>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</si>
  <si>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</si>
  <si>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</si>
  <si>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</si>
  <si>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</si>
  <si>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</si>
  <si>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</si>
  <si>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</si>
  <si>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</si>
  <si>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</si>
  <si>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</si>
  <si>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</si>
  <si>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</si>
  <si>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</si>
  <si>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</si>
  <si>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</si>
  <si>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</si>
  <si>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</si>
  <si>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</si>
  <si>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</si>
  <si>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</si>
  <si>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</si>
  <si>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</si>
  <si>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</si>
  <si>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</si>
  <si>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</si>
  <si>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</si>
  <si>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</si>
  <si>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</si>
  <si>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</si>
  <si>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</si>
  <si>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</si>
  <si>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</si>
  <si>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</si>
  <si>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</si>
  <si>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</si>
  <si>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</si>
  <si>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</si>
  <si>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</si>
  <si>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</si>
  <si>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</si>
  <si>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</si>
  <si>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</si>
  <si>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</si>
  <si>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</si>
  <si>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</si>
  <si>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</si>
  <si>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</si>
  <si>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</si>
  <si>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</si>
  <si>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</si>
  <si>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</si>
  <si>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</si>
  <si>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</si>
  <si>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</si>
  <si>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</si>
  <si>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</si>
  <si>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</si>
  <si>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</si>
  <si>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</si>
  <si>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</si>
  <si>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</si>
  <si>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</si>
  <si>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</si>
  <si>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</si>
  <si>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</si>
  <si>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</si>
  <si>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</si>
  <si>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</si>
  <si>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</si>
  <si>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</si>
  <si>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</si>
  <si>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</si>
  <si>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</si>
  <si>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</si>
  <si>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</si>
  <si>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</si>
  <si>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</si>
  <si>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</si>
  <si>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</si>
  <si>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</si>
  <si>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</si>
  <si>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</si>
  <si>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</si>
  <si>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</si>
  <si>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</si>
  <si>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</si>
  <si>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</si>
  <si>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</si>
  <si>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</si>
  <si>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</si>
  <si>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</si>
  <si>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</si>
  <si>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</si>
  <si>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</si>
  <si>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</si>
  <si>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</si>
  <si>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</si>
  <si>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</si>
  <si>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</si>
  <si>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</si>
  <si>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</si>
  <si>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</si>
  <si>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</si>
  <si>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</si>
  <si>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</si>
  <si>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</si>
  <si>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</si>
  <si>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</si>
  <si>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</si>
  <si>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</si>
  <si>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</si>
  <si>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</si>
  <si>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</si>
  <si>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</si>
  <si>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</si>
  <si>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</si>
  <si>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</si>
  <si>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</si>
  <si>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</si>
  <si>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</si>
  <si>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</si>
  <si>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</si>
  <si>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</si>
  <si>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</si>
  <si>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</si>
  <si>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</si>
  <si>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</si>
  <si>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</si>
  <si>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</si>
  <si>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</si>
  <si>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</si>
  <si>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</si>
  <si>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</si>
  <si>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</si>
  <si>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</si>
  <si>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</si>
  <si>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</si>
  <si>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</si>
  <si>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</si>
  <si>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</si>
  <si>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</si>
  <si>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</si>
  <si>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</si>
  <si>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</si>
  <si>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</si>
  <si>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</si>
  <si>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</si>
  <si>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</si>
  <si>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</si>
  <si>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</si>
  <si>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</si>
  <si>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</si>
  <si>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</si>
  <si>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</si>
  <si>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</si>
  <si>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</si>
  <si>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</si>
  <si>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</si>
  <si>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</si>
  <si>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</si>
  <si>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</si>
  <si>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</si>
  <si>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</si>
  <si>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</si>
  <si>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</si>
  <si>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</si>
  <si>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</si>
  <si>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</si>
  <si>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</si>
  <si>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</si>
  <si>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</si>
  <si>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</si>
  <si>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</si>
  <si>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</si>
  <si>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</si>
  <si>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</si>
  <si>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</si>
  <si>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</si>
  <si>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</si>
  <si>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</si>
  <si>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</si>
  <si>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</si>
  <si>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</si>
  <si>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</si>
  <si>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</si>
  <si>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</si>
  <si>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</si>
  <si>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</si>
  <si>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</si>
  <si>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</si>
  <si>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</si>
  <si>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</si>
  <si>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</si>
  <si>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</si>
  <si>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</si>
  <si>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</si>
  <si>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</si>
  <si>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</si>
  <si>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</si>
  <si>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</si>
  <si>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</si>
  <si>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</si>
  <si>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</si>
  <si>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</si>
  <si>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</si>
  <si>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</si>
  <si>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</si>
  <si>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</si>
  <si>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</si>
  <si>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</si>
  <si>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</si>
  <si>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</si>
  <si>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</si>
  <si>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</si>
  <si>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</si>
  <si>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</si>
  <si>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</si>
  <si>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</si>
  <si>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</si>
  <si>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</si>
  <si>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</si>
  <si>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</si>
  <si>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</si>
  <si>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</si>
  <si>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</si>
  <si>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</si>
  <si>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</si>
  <si>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</si>
  <si>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</si>
  <si>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</si>
  <si>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</si>
  <si>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</si>
  <si>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</si>
  <si>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</si>
  <si>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</si>
  <si>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</si>
  <si>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</si>
  <si>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</si>
  <si>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</si>
  <si>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</si>
  <si>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</si>
  <si>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</si>
  <si>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</si>
  <si>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</si>
  <si>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</si>
  <si>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</si>
  <si>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</si>
  <si>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</si>
  <si>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</si>
  <si>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</si>
  <si>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</si>
  <si>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</si>
  <si>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</si>
  <si>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</si>
  <si>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</si>
  <si>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</si>
  <si>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</si>
  <si>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</si>
  <si>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</si>
  <si>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</si>
  <si>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</si>
  <si>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</si>
  <si>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</si>
  <si>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</si>
  <si>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</si>
  <si>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</si>
  <si>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</si>
  <si>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</si>
  <si>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</si>
  <si>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</si>
  <si>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</si>
  <si>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</si>
  <si>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</si>
  <si>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</si>
  <si>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</si>
  <si>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</si>
  <si>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</si>
  <si>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</si>
  <si>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</si>
  <si>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</si>
  <si>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</si>
  <si>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</si>
  <si>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</si>
  <si>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</si>
  <si>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</si>
  <si>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</si>
  <si>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</si>
  <si>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</si>
  <si>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</si>
  <si>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</si>
  <si>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</si>
  <si>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</si>
  <si>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</si>
  <si>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</si>
  <si>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</si>
  <si>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</si>
  <si>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</si>
  <si>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</si>
  <si>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</si>
  <si>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</si>
  <si>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</si>
  <si>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</si>
  <si>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</si>
  <si>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</si>
  <si>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</si>
  <si>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</si>
  <si>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</si>
  <si>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</si>
  <si>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</si>
  <si>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</si>
  <si>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</si>
  <si>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</si>
  <si>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</si>
  <si>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</si>
  <si>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</si>
  <si>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</si>
  <si>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</si>
  <si>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</si>
  <si>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</si>
  <si>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</si>
  <si>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</si>
  <si>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</si>
  <si>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</si>
  <si>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</si>
  <si>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</si>
  <si>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</si>
  <si>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</si>
  <si>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</si>
  <si>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</si>
  <si>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</si>
  <si>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</si>
  <si>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</si>
  <si>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</si>
  <si>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</si>
  <si>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</si>
  <si>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</si>
  <si>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</si>
  <si>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</si>
  <si>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</si>
  <si>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</si>
  <si>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</si>
  <si>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</si>
  <si>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</si>
  <si>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</si>
  <si>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</si>
  <si>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</si>
  <si>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</si>
  <si>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</si>
  <si>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</si>
  <si>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</si>
  <si>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</si>
  <si>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</si>
  <si>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</si>
  <si>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</si>
  <si>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</si>
  <si>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</si>
  <si>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</si>
  <si>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</si>
  <si>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</si>
  <si>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</si>
  <si>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</si>
  <si>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</si>
  <si>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</si>
  <si>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</si>
  <si>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</si>
  <si>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</si>
  <si>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</si>
  <si>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</si>
  <si>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</si>
  <si>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</si>
  <si>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</si>
  <si>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</si>
  <si>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</si>
  <si>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</si>
  <si>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</si>
  <si>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</si>
  <si>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</si>
  <si>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</si>
  <si>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</si>
  <si>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</si>
  <si>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</si>
  <si>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</si>
  <si>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</si>
  <si>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</si>
  <si>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</si>
  <si>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</si>
  <si>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</si>
  <si>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</si>
  <si>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</si>
  <si>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</si>
  <si>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</si>
  <si>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</si>
  <si>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</si>
  <si>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</si>
  <si>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</si>
  <si>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</si>
  <si>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</si>
  <si>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</si>
  <si>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</si>
  <si>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</si>
  <si>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</si>
  <si>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</si>
  <si>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</si>
  <si>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</si>
  <si>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</si>
  <si>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</si>
  <si>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</si>
  <si>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</si>
  <si>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</si>
  <si>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</si>
  <si>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</si>
  <si>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</si>
  <si>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</si>
  <si>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</si>
  <si>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</si>
  <si>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</si>
  <si>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</si>
  <si>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</si>
  <si>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</si>
  <si>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</si>
  <si>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</si>
  <si>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</si>
  <si>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</si>
  <si>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</si>
  <si>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</si>
  <si>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</si>
  <si>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</si>
  <si>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</si>
  <si>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</si>
  <si>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</si>
  <si>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</si>
  <si>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</si>
  <si>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</si>
  <si>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</si>
  <si>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</si>
  <si>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</si>
  <si>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</si>
  <si>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</si>
  <si>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</si>
  <si>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</si>
  <si>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</si>
  <si>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</si>
  <si>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</si>
  <si>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</si>
  <si>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</si>
  <si>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</si>
  <si>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</si>
  <si>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</si>
  <si>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</si>
  <si>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</si>
  <si>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</si>
  <si>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</si>
  <si>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</si>
  <si>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</si>
  <si>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</si>
  <si>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</si>
  <si>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</si>
  <si>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</si>
  <si>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</si>
  <si>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</si>
  <si>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</si>
  <si>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</si>
  <si>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</si>
  <si>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</si>
  <si>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</si>
  <si>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</si>
  <si>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</si>
  <si>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</si>
  <si>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</si>
  <si>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</si>
  <si>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</si>
  <si>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</si>
  <si>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</si>
  <si>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</si>
  <si>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</si>
  <si>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</si>
  <si>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</si>
  <si>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</si>
  <si>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</si>
  <si>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</si>
  <si>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</si>
  <si>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</si>
  <si>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</si>
  <si>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</si>
  <si>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</si>
  <si>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</si>
  <si>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</si>
  <si>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</si>
  <si>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</si>
  <si>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</si>
  <si>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</si>
  <si>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</si>
  <si>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</si>
  <si>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</si>
  <si>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</si>
  <si>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</si>
  <si>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</si>
  <si>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</si>
  <si>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</si>
  <si>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</si>
  <si>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</si>
  <si>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</si>
  <si>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</si>
  <si>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</si>
  <si>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</si>
  <si>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</si>
  <si>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</si>
  <si>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</si>
  <si>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</si>
  <si>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</si>
  <si>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</si>
  <si>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</si>
  <si>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</si>
  <si>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</si>
  <si>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</si>
  <si>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</si>
  <si>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</si>
  <si>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</si>
  <si>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</si>
  <si>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</si>
  <si>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</si>
  <si>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</si>
  <si>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</si>
  <si>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</si>
  <si>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</si>
  <si>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</si>
  <si>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</si>
  <si>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</si>
  <si>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</si>
  <si>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</si>
  <si>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</si>
  <si>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</si>
  <si>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</si>
  <si>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</si>
  <si>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</si>
  <si>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</si>
  <si>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</si>
  <si>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</si>
  <si>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</si>
  <si>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</si>
  <si>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</si>
  <si>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</si>
  <si>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</si>
  <si>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</si>
  <si>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</si>
  <si>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</si>
  <si>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</si>
  <si>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</si>
  <si>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</si>
  <si>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</si>
  <si>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</si>
  <si>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</si>
  <si>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</si>
  <si>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</si>
  <si>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</si>
  <si>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</si>
  <si>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</si>
  <si>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</si>
  <si>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</si>
  <si>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</si>
  <si>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</si>
  <si>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</si>
  <si>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</si>
  <si>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</si>
  <si>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</si>
  <si>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</si>
  <si>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</si>
  <si>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</si>
  <si>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</si>
  <si>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</si>
  <si>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</si>
  <si>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</si>
  <si>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</si>
  <si>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</si>
  <si>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</si>
  <si>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</si>
  <si>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</si>
  <si>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</si>
  <si>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</si>
  <si>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</si>
  <si>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</si>
  <si>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</si>
  <si>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</si>
  <si>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</si>
  <si>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</si>
  <si>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</si>
  <si>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</si>
  <si>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</si>
  <si>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</si>
  <si>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</si>
  <si>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</si>
  <si>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</si>
  <si>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</si>
  <si>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</si>
  <si>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</si>
  <si>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</si>
  <si>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</si>
  <si>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</si>
  <si>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</si>
  <si>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</si>
  <si>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</si>
  <si>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</si>
  <si>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</si>
  <si>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</si>
  <si>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</si>
  <si>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</si>
  <si>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</si>
  <si>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</si>
  <si>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</si>
  <si>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</si>
  <si>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</si>
  <si>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</si>
  <si>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</si>
  <si>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</si>
  <si>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</si>
  <si>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</si>
  <si>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</si>
  <si>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</si>
  <si>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</si>
  <si>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</si>
  <si>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</si>
  <si>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</si>
  <si>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</si>
  <si>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</si>
  <si>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</si>
  <si>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</si>
  <si>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</si>
  <si>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</si>
  <si>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</si>
  <si>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</si>
  <si>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</si>
  <si>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</si>
  <si>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</si>
  <si>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</si>
  <si>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</si>
  <si>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</si>
  <si>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</si>
  <si>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</si>
  <si>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</si>
  <si>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</si>
  <si>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</si>
  <si>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</si>
  <si>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</si>
  <si>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</si>
  <si>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</si>
  <si>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</si>
  <si>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</si>
  <si>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</si>
  <si>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</si>
  <si>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</si>
  <si>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</si>
  <si>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</si>
  <si>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</si>
  <si>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</si>
  <si>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</si>
  <si>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</si>
  <si>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</si>
  <si>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</si>
  <si>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</si>
  <si>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</si>
  <si>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</si>
  <si>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</si>
  <si>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</si>
  <si>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</si>
  <si>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</si>
  <si>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</si>
  <si>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</si>
  <si>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</si>
  <si>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</si>
  <si>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</si>
  <si>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</si>
  <si>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</si>
  <si>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</si>
  <si>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</si>
  <si>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</si>
  <si>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</si>
  <si>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</si>
  <si>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</si>
  <si>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</si>
  <si>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</si>
  <si>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</si>
  <si>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</si>
  <si>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</si>
  <si>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</si>
  <si>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</si>
  <si>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</si>
  <si>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</si>
  <si>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</si>
  <si>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</si>
  <si>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</si>
  <si>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</si>
  <si>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</si>
  <si>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</si>
  <si>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</si>
  <si>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</si>
  <si>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</si>
  <si>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</si>
  <si>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</si>
  <si>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</si>
  <si>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</si>
  <si>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</si>
  <si>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</si>
  <si>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</si>
  <si>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</si>
  <si>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</si>
  <si>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</si>
  <si>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</si>
  <si>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</si>
  <si>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</si>
  <si>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</si>
  <si>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</si>
  <si>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</si>
  <si>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</si>
  <si>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</si>
  <si>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</si>
  <si>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</si>
  <si>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</si>
  <si>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</si>
  <si>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</si>
  <si>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</si>
  <si>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</si>
  <si>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</si>
  <si>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</si>
  <si>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</si>
  <si>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</si>
  <si>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</si>
  <si>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</si>
  <si>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</si>
  <si>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</si>
  <si>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</si>
  <si>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</si>
  <si>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</si>
  <si>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</si>
  <si>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</si>
  <si>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</si>
  <si>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</si>
  <si>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</si>
  <si>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</si>
  <si>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</si>
  <si>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</si>
  <si>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</si>
  <si>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</si>
  <si>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</si>
  <si>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</si>
  <si>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</si>
  <si>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</si>
  <si>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</si>
  <si>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</si>
  <si>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</si>
  <si>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</si>
  <si>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</si>
  <si>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</si>
  <si>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</si>
  <si>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</si>
  <si>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</si>
  <si>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</si>
  <si>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</si>
  <si>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</si>
  <si>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</si>
  <si>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</si>
  <si>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</si>
  <si>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</si>
  <si>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</si>
  <si>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</si>
  <si>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</si>
  <si>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</si>
  <si>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</si>
  <si>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</si>
  <si>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</si>
  <si>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</si>
  <si>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</si>
  <si>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</si>
  <si>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</si>
  <si>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</si>
  <si>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</si>
  <si>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</si>
  <si>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</si>
  <si>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</si>
  <si>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</si>
  <si>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</si>
  <si>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</si>
  <si>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</si>
  <si>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</si>
  <si>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</si>
  <si>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</si>
  <si>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</si>
  <si>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</si>
  <si>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</si>
  <si>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</si>
  <si>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</si>
  <si>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</si>
  <si>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</si>
  <si>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</si>
  <si>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</si>
  <si>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</si>
  <si>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</si>
  <si>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</si>
  <si>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</si>
  <si>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</si>
  <si>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</si>
  <si>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</si>
  <si>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</si>
  <si>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</si>
  <si>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</si>
  <si>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</si>
  <si>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</si>
  <si>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</si>
  <si>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</si>
  <si>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</si>
  <si>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</si>
  <si>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</si>
  <si>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</si>
  <si>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</si>
  <si>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</si>
  <si>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</si>
  <si>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</si>
  <si>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</si>
  <si>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</si>
  <si>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</si>
  <si>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</si>
  <si>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</si>
  <si>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</si>
  <si>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</si>
  <si>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</si>
  <si>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</si>
  <si>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</si>
  <si>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</si>
  <si>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</si>
  <si>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</si>
  <si>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</si>
  <si>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</si>
  <si>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</si>
  <si>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</si>
  <si>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</si>
  <si>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</si>
  <si>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</si>
  <si>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</si>
  <si>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</si>
  <si>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</si>
  <si>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</si>
  <si>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</si>
  <si>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</si>
  <si>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</si>
  <si>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</si>
  <si>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</si>
  <si>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</si>
  <si>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</si>
  <si>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</si>
  <si>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</si>
  <si>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</si>
  <si>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</si>
  <si>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</si>
  <si>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</si>
  <si>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</si>
  <si>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</si>
  <si>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</si>
  <si>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</si>
  <si>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</si>
  <si>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</si>
  <si>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</si>
  <si>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</si>
  <si>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</si>
  <si>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</si>
  <si>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</si>
  <si>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</si>
  <si>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</si>
  <si>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</si>
  <si>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</si>
  <si>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</si>
  <si>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</si>
  <si>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</si>
  <si>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</si>
  <si>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</si>
  <si>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</si>
  <si>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</si>
  <si>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</si>
  <si>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</si>
  <si>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</si>
  <si>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</si>
  <si>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</si>
  <si>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</si>
  <si>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</si>
  <si>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</si>
  <si>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</si>
  <si>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</si>
  <si>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</si>
  <si>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</si>
  <si>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</si>
  <si>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</si>
  <si>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</si>
  <si>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</si>
  <si>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</si>
  <si>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</si>
  <si>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</si>
  <si>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</si>
  <si>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</si>
  <si>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</si>
  <si>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</si>
  <si>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</si>
  <si>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</si>
  <si>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</si>
  <si>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</si>
  <si>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</si>
  <si>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</si>
  <si>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</si>
  <si>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</si>
  <si>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</si>
  <si>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</si>
  <si>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</si>
  <si>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</si>
  <si>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</si>
  <si>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</si>
  <si>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</si>
  <si>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</si>
  <si>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</si>
  <si>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</si>
  <si>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</si>
  <si>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</si>
  <si>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</si>
  <si>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</si>
  <si>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</si>
  <si>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</si>
  <si>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</si>
  <si>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</si>
  <si>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</si>
  <si>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</si>
  <si>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</si>
  <si>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</si>
  <si>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</si>
  <si>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</si>
  <si>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</si>
  <si>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</si>
  <si>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</si>
  <si>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</si>
  <si>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</si>
  <si>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</si>
  <si>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</si>
  <si>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</si>
  <si>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</si>
  <si>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</si>
  <si>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</si>
  <si>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</si>
  <si>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</si>
  <si>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</si>
  <si>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</si>
  <si>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</si>
  <si>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</si>
  <si>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</si>
  <si>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</si>
  <si>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</si>
  <si>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</si>
  <si>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</si>
  <si>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</si>
  <si>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</si>
  <si>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</si>
  <si>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</si>
  <si>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</si>
  <si>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</si>
  <si>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</si>
  <si>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</si>
  <si>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</si>
  <si>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</si>
  <si>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</si>
  <si>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</si>
  <si>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</si>
  <si>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</si>
  <si>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</si>
  <si>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</si>
  <si>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</si>
  <si>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</si>
  <si>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</si>
  <si>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</si>
  <si>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</si>
  <si>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</si>
  <si>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</si>
  <si>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</si>
  <si>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</si>
  <si>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</si>
  <si>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</si>
  <si>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</si>
  <si>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</si>
  <si>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</si>
  <si>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</si>
  <si>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</si>
  <si>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</si>
  <si>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</si>
  <si>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</si>
  <si>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</si>
  <si>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</si>
  <si>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</si>
  <si>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</si>
  <si>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</si>
  <si>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</si>
  <si>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</si>
  <si>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</si>
  <si>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</si>
  <si>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</si>
  <si>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</si>
  <si>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</si>
  <si>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</si>
  <si>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</si>
  <si>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</si>
  <si>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</si>
  <si>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</si>
  <si>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</si>
  <si>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</si>
  <si>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</si>
  <si>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</si>
  <si>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</si>
  <si>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</si>
  <si>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</si>
  <si>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</si>
  <si>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</si>
  <si>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</si>
  <si>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</si>
  <si>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</si>
  <si>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</si>
  <si>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</si>
  <si>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</si>
  <si>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</si>
  <si>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</si>
  <si>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</si>
  <si>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</si>
  <si>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</si>
  <si>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</si>
  <si>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</si>
  <si>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</si>
  <si>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</si>
  <si>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</si>
  <si>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</si>
  <si>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</si>
  <si>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</si>
  <si>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</si>
  <si>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</si>
  <si>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</si>
  <si>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</si>
  <si>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</si>
  <si>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</si>
  <si>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</si>
  <si>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</si>
  <si>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</si>
  <si>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</si>
  <si>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</si>
  <si>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</si>
  <si>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</si>
  <si>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</si>
  <si>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</si>
  <si>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</si>
  <si>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</si>
  <si>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</si>
  <si>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</si>
  <si>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</si>
  <si>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</si>
  <si>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</si>
  <si>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</si>
  <si>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</si>
  <si>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</si>
  <si>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</si>
  <si>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</si>
  <si>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</si>
  <si>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</si>
  <si>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</si>
  <si>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</si>
  <si>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</si>
  <si>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</si>
  <si>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</si>
  <si>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</si>
  <si>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</si>
  <si>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</si>
  <si>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</si>
  <si>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</si>
  <si>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</si>
  <si>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</si>
  <si>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</si>
  <si>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</si>
  <si>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</si>
  <si>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</si>
  <si>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</si>
  <si>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</si>
  <si>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</si>
  <si>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</si>
  <si>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</si>
  <si>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</si>
  <si>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</si>
  <si>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</si>
  <si>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</si>
  <si>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</si>
  <si>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</si>
  <si>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</si>
  <si>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</si>
  <si>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</si>
  <si>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</si>
  <si>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</si>
  <si>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</si>
  <si>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</si>
  <si>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</si>
  <si>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</si>
  <si>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</si>
  <si>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</si>
  <si>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</si>
  <si>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</si>
  <si>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</si>
  <si>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</si>
  <si>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</si>
  <si>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</si>
  <si>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</si>
  <si>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</si>
  <si>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</si>
  <si>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</si>
  <si>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</si>
  <si>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</si>
  <si>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</si>
  <si>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</si>
  <si>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</si>
  <si>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</si>
  <si>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</si>
  <si>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</si>
  <si>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</si>
  <si>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</si>
  <si>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</si>
  <si>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</si>
  <si>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</si>
  <si>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</si>
  <si>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</si>
  <si>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</si>
  <si>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</si>
  <si>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</si>
  <si>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</si>
  <si>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</si>
  <si>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</si>
  <si>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</si>
  <si>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</si>
  <si>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</si>
  <si>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</si>
  <si>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</si>
  <si>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</si>
  <si>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</si>
  <si>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</si>
  <si>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</si>
  <si>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</si>
  <si>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</si>
  <si>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</si>
  <si>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</si>
  <si>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</si>
  <si>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</si>
  <si>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</si>
  <si>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</si>
  <si>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</si>
  <si>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</si>
  <si>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</si>
  <si>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</si>
  <si>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</si>
  <si>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</si>
  <si>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</si>
  <si>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</si>
  <si>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</si>
  <si>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</si>
  <si>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</si>
  <si>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</si>
  <si>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</si>
  <si>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</si>
  <si>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</si>
  <si>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</si>
  <si>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</si>
  <si>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</si>
  <si>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</si>
  <si>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</si>
  <si>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</si>
  <si>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</si>
  <si>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</si>
  <si>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</si>
  <si>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</si>
  <si>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</si>
  <si>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</si>
  <si>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</si>
  <si>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</si>
  <si>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</si>
  <si>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</si>
  <si>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</si>
  <si>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</si>
  <si>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</si>
  <si>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</si>
  <si>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</si>
  <si>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</si>
  <si>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</si>
  <si>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</si>
  <si>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</si>
  <si>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</si>
  <si>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</si>
  <si>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</si>
  <si>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</si>
  <si>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</si>
  <si>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</si>
  <si>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</si>
  <si>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</si>
  <si>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</si>
  <si>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</si>
  <si>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</si>
  <si>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</si>
  <si>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</si>
  <si>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</si>
  <si>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</si>
  <si>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</si>
  <si>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</si>
  <si>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</si>
  <si>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</si>
  <si>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</si>
  <si>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</si>
  <si>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</si>
  <si>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</si>
  <si>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</si>
  <si>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</si>
  <si>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</si>
  <si>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</si>
  <si>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</si>
  <si>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</si>
  <si>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</si>
  <si>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</si>
  <si>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</si>
  <si>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</si>
  <si>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</si>
  <si>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</si>
  <si>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</si>
  <si>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</si>
  <si>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</si>
  <si>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</si>
  <si>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</si>
  <si>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</si>
  <si>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</si>
  <si>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</si>
  <si>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</si>
  <si>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</si>
  <si>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</si>
  <si>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</si>
  <si>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</si>
  <si>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</si>
  <si>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</si>
  <si>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</si>
  <si>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</si>
  <si>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</si>
  <si>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</si>
  <si>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</si>
  <si>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</si>
  <si>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</si>
  <si>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</si>
  <si>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</si>
  <si>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</si>
  <si>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</si>
  <si>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</si>
  <si>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</si>
  <si>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</si>
  <si>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</si>
  <si>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</si>
  <si>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</si>
  <si>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</si>
  <si>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</si>
  <si>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</si>
  <si>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</si>
  <si>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</si>
  <si>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</si>
  <si>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</si>
  <si>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</si>
  <si>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</si>
  <si>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</si>
  <si>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</si>
  <si>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</si>
  <si>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</si>
  <si>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</si>
  <si>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</si>
  <si>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</si>
  <si>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</si>
  <si>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</si>
  <si>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</si>
  <si>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</si>
  <si>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</si>
  <si>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</si>
  <si>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</si>
  <si>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</si>
  <si>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</si>
  <si>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</si>
  <si>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</si>
  <si>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</si>
  <si>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</si>
  <si>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</si>
  <si>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</si>
  <si>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</si>
  <si>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</si>
  <si>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</si>
  <si>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</si>
  <si>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</si>
  <si>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</si>
  <si>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</si>
  <si>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</si>
  <si>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</si>
  <si>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</si>
  <si>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</si>
  <si>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</si>
  <si>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</si>
  <si>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</si>
  <si>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</si>
  <si>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</si>
  <si>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</si>
  <si>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</si>
  <si>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</si>
  <si>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</si>
  <si>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</si>
  <si>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</si>
  <si>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</si>
  <si>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</si>
  <si>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</si>
  <si>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</si>
  <si>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</si>
  <si>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</si>
  <si>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</si>
  <si>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</si>
  <si>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</si>
  <si>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</si>
  <si>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</si>
  <si>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</si>
  <si>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</si>
  <si>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</si>
  <si>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</si>
  <si>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</si>
  <si>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</si>
  <si>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</si>
  <si>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</si>
  <si>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</si>
  <si>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</si>
  <si>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</si>
  <si>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</si>
  <si>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</si>
  <si>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</si>
  <si>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</si>
  <si>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</si>
  <si>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</si>
  <si>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</si>
  <si>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</si>
  <si>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</si>
  <si>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</si>
  <si>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</si>
  <si>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</si>
  <si>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</si>
  <si>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</si>
  <si>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</si>
  <si>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</si>
  <si>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</si>
  <si>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</si>
  <si>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</si>
  <si>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</si>
  <si>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</si>
  <si>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</si>
  <si>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</si>
  <si>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</si>
  <si>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</si>
  <si>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</si>
  <si>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</si>
  <si>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</si>
  <si>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</si>
  <si>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</si>
  <si>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</si>
  <si>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</si>
  <si>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</si>
  <si>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</si>
  <si>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</si>
  <si>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</si>
  <si>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</si>
  <si>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</si>
  <si>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</si>
  <si>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</si>
  <si>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</si>
  <si>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</si>
  <si>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</si>
  <si>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</si>
  <si>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</si>
  <si>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</si>
  <si>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</si>
  <si>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</si>
  <si>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</si>
  <si>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</si>
  <si>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</si>
  <si>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</si>
  <si>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</si>
  <si>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</si>
  <si>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</si>
  <si>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</si>
  <si>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</si>
  <si>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</si>
  <si>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</si>
  <si>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</si>
  <si>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</si>
  <si>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</si>
  <si>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</si>
  <si>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</si>
  <si>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</si>
  <si>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</si>
  <si>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</si>
  <si>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</si>
  <si>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</si>
  <si>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</si>
  <si>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</si>
  <si>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</si>
  <si>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</si>
  <si>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</si>
  <si>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</si>
  <si>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</si>
  <si>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</si>
  <si>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</si>
  <si>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</si>
  <si>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</si>
  <si>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</si>
  <si>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</si>
  <si>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</si>
  <si>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</si>
  <si>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</si>
  <si>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</si>
  <si>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</si>
  <si>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</si>
  <si>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</si>
  <si>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</si>
  <si>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</si>
  <si>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</si>
  <si>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</si>
  <si>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</si>
  <si>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</si>
  <si>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</si>
  <si>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</si>
  <si>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</si>
  <si>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</si>
  <si>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</si>
  <si>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</si>
  <si>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</si>
  <si>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</si>
  <si>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</si>
  <si>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</si>
  <si>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</si>
  <si>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</si>
  <si>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</si>
  <si>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</si>
  <si>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</si>
  <si>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</si>
  <si>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</si>
  <si>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</si>
  <si>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</si>
  <si>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</si>
  <si>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</si>
  <si>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</si>
  <si>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</si>
  <si>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</si>
  <si>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</si>
  <si>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</si>
  <si>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</si>
  <si>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</si>
  <si>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</si>
  <si>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</si>
  <si>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</si>
  <si>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</si>
  <si>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</si>
  <si>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</si>
  <si>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</si>
  <si>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</si>
  <si>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</si>
  <si>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</si>
  <si>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</si>
  <si>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</si>
  <si>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</si>
  <si>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</si>
  <si>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</si>
  <si>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</si>
  <si>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</si>
  <si>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</si>
  <si>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</si>
  <si>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</si>
  <si>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</si>
  <si>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</si>
  <si>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</si>
  <si>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</si>
  <si>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</si>
  <si>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</si>
  <si>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</si>
  <si>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</si>
  <si>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</si>
  <si>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</si>
  <si>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</si>
  <si>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</si>
  <si>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</si>
  <si>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</si>
  <si>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</si>
  <si>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</si>
  <si>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</si>
  <si>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</si>
  <si>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</si>
  <si>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</si>
  <si>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</si>
  <si>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</si>
  <si>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</si>
  <si>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</si>
  <si>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</si>
  <si>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</si>
  <si>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</si>
  <si>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</si>
  <si>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</si>
  <si>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</si>
  <si>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</si>
  <si>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</si>
  <si>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</si>
  <si>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</si>
  <si>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</si>
  <si>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</si>
  <si>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</si>
  <si>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</si>
  <si>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</si>
  <si>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</si>
  <si>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</si>
  <si>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</si>
  <si>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</si>
  <si>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</si>
  <si>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</si>
  <si>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</si>
  <si>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</si>
  <si>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</si>
  <si>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</si>
  <si>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</si>
  <si>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</si>
  <si>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</si>
  <si>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</si>
  <si>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</si>
  <si>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</si>
  <si>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</si>
  <si>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</si>
  <si>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</si>
  <si>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</si>
  <si>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</si>
  <si>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</si>
  <si>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</si>
  <si>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</si>
  <si>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</si>
  <si>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</si>
  <si>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</si>
  <si>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</si>
  <si>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</si>
  <si>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</si>
  <si>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</si>
  <si>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</si>
  <si>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</si>
  <si>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</si>
  <si>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</si>
  <si>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</si>
  <si>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</si>
  <si>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</si>
  <si>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</si>
  <si>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</si>
  <si>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</si>
  <si>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</si>
  <si>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</si>
  <si>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</si>
  <si>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</si>
  <si>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</si>
  <si>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</si>
  <si>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</si>
  <si>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</si>
  <si>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</si>
  <si>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</si>
  <si>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</si>
  <si>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</si>
  <si>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</si>
  <si>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</si>
  <si>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</si>
  <si>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</si>
  <si>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</si>
  <si>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</si>
  <si>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</si>
  <si>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</si>
  <si>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</si>
  <si>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</si>
  <si>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</si>
  <si>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</si>
  <si>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</si>
  <si>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</si>
  <si>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</si>
  <si>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</si>
  <si>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</si>
  <si>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</si>
  <si>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</si>
  <si>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</si>
  <si>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</si>
  <si>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</si>
  <si>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</si>
  <si>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</si>
  <si>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</si>
  <si>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</si>
  <si>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</si>
  <si>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</si>
  <si>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</si>
  <si>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</si>
  <si>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</si>
  <si>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</si>
  <si>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</si>
  <si>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</si>
  <si>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</si>
  <si>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</si>
  <si>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</si>
  <si>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</si>
  <si>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</si>
  <si>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</si>
  <si>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</si>
  <si>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</si>
  <si>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</si>
  <si>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</si>
  <si>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</si>
  <si>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</si>
  <si>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</si>
  <si>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</si>
  <si>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</si>
  <si>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</si>
  <si>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</si>
  <si>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</si>
  <si>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</si>
  <si>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</si>
  <si>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</si>
  <si>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</si>
  <si>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</si>
  <si>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</si>
  <si>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</si>
  <si>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</si>
  <si>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</si>
  <si>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</si>
  <si>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</si>
  <si>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</si>
  <si>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</si>
  <si>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</si>
  <si>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</si>
  <si>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</si>
  <si>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</si>
  <si>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</si>
  <si>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</si>
  <si>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</si>
  <si>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</si>
  <si>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</si>
  <si>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</si>
  <si>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</si>
  <si>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</si>
  <si>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</si>
  <si>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</si>
  <si>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</si>
  <si>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</si>
  <si>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</si>
  <si>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</si>
  <si>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</si>
  <si>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</si>
  <si>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</si>
  <si>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</si>
  <si>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</si>
  <si>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</si>
  <si>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</si>
  <si>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</si>
  <si>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</si>
  <si>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</si>
  <si>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</si>
  <si>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</si>
  <si>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</si>
  <si>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</si>
  <si>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</si>
  <si>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</si>
  <si>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</si>
  <si>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</si>
  <si>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</si>
  <si>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</si>
  <si>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</si>
  <si>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</si>
  <si>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</si>
  <si>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</si>
  <si>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</si>
  <si>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</si>
  <si>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</si>
  <si>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</si>
  <si>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</si>
  <si>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</si>
  <si>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</si>
  <si>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</si>
  <si>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</si>
  <si>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</si>
  <si>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</si>
  <si>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</si>
  <si>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</si>
  <si>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</si>
  <si>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</si>
  <si>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</si>
  <si>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</si>
  <si>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</si>
  <si>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</si>
  <si>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</si>
  <si>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</si>
  <si>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</si>
  <si>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</si>
  <si>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</si>
  <si>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</si>
  <si>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</si>
  <si>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</si>
  <si>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</si>
  <si>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</si>
  <si>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</si>
  <si>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</si>
  <si>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</si>
  <si>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</si>
  <si>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</si>
  <si>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</si>
  <si>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</si>
  <si>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</si>
  <si>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</si>
  <si>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</si>
  <si>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</si>
  <si>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</si>
  <si>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</si>
  <si>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</si>
  <si>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</si>
  <si>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</si>
  <si>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</si>
  <si>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</si>
  <si>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</si>
  <si>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</si>
  <si>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</si>
  <si>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</si>
  <si>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</si>
  <si>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</si>
  <si>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</si>
  <si>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</si>
  <si>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</si>
  <si>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</si>
  <si>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</si>
  <si>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</si>
  <si>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</si>
  <si>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</si>
  <si>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</si>
  <si>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</si>
  <si>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</si>
  <si>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</si>
  <si>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</si>
  <si>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</si>
  <si>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</si>
  <si>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</si>
  <si>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</si>
  <si>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</si>
  <si>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</si>
  <si>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</si>
  <si>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</si>
  <si>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</si>
  <si>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</si>
  <si>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</si>
  <si>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</si>
  <si>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</si>
  <si>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</si>
  <si>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</si>
  <si>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</si>
  <si>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</si>
  <si>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</si>
  <si>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</si>
  <si>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</si>
  <si>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</si>
  <si>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</si>
  <si>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</si>
  <si>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</si>
  <si>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</si>
  <si>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</si>
  <si>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</si>
  <si>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</si>
  <si>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</si>
  <si>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</si>
  <si>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</si>
  <si>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</si>
  <si>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</si>
  <si>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</si>
  <si>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</si>
  <si>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</si>
  <si>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</si>
  <si>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</si>
  <si>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</si>
  <si>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</si>
  <si>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</si>
  <si>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</si>
  <si>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</si>
  <si>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</si>
  <si>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</si>
  <si>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</si>
  <si>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</si>
  <si>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</si>
  <si>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</si>
  <si>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</si>
  <si>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</si>
  <si>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</si>
  <si>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</si>
  <si>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</si>
  <si>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</si>
  <si>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</si>
  <si>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</si>
  <si>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</si>
  <si>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</si>
  <si>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</si>
  <si>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</si>
  <si>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</si>
  <si>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</si>
  <si>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</si>
  <si>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</si>
  <si>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</si>
  <si>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</si>
  <si>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</si>
  <si>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</si>
  <si>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</si>
  <si>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</si>
  <si>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</si>
  <si>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</si>
  <si>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</si>
  <si>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</si>
  <si>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</si>
  <si>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</si>
  <si>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</si>
  <si>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</si>
  <si>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</si>
  <si>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</si>
  <si>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</si>
  <si>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</si>
  <si>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</si>
  <si>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</si>
  <si>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</si>
  <si>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</si>
  <si>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</si>
  <si>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</si>
  <si>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</si>
  <si>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</si>
  <si>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</si>
  <si>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</si>
  <si>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</si>
  <si>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</si>
  <si>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</si>
  <si>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</si>
  <si>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</si>
  <si>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</si>
  <si>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</si>
  <si>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</si>
  <si>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</si>
  <si>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</si>
  <si>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</si>
  <si>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</si>
  <si>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</si>
  <si>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</si>
  <si>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</si>
  <si>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</si>
  <si>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</si>
  <si>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</si>
  <si>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</si>
  <si>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</si>
  <si>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</si>
  <si>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</si>
  <si>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</si>
  <si>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</si>
  <si>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</si>
  <si>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</si>
  <si>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</si>
  <si>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</si>
  <si>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</si>
  <si>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</si>
  <si>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</si>
  <si>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</si>
  <si>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</si>
  <si>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</si>
  <si>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</si>
  <si>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</si>
  <si>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</si>
  <si>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</si>
  <si>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</si>
  <si>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</si>
  <si>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</si>
  <si>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</si>
  <si>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</si>
  <si>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</si>
  <si>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</si>
  <si>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</si>
  <si>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</si>
  <si>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</si>
  <si>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</si>
  <si>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</si>
  <si>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</si>
  <si>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</si>
  <si>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</si>
  <si>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</si>
  <si>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</si>
  <si>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</si>
  <si>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</si>
  <si>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</si>
  <si>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</si>
  <si>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</si>
  <si>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</si>
  <si>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</si>
  <si>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</si>
  <si>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</si>
  <si>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</si>
  <si>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</si>
  <si>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</si>
  <si>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</si>
  <si>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</si>
  <si>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</si>
  <si>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</si>
  <si>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</si>
  <si>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</si>
  <si>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</si>
  <si>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</si>
  <si>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</si>
  <si>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</si>
  <si>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</si>
  <si>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</si>
  <si>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</si>
  <si>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</si>
  <si>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</si>
  <si>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</si>
  <si>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</si>
  <si>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</si>
  <si>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</si>
  <si>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</si>
  <si>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</si>
  <si>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</si>
  <si>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</si>
  <si>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</si>
  <si>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</si>
  <si>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</si>
  <si>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</si>
  <si>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</si>
  <si>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</si>
  <si>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</si>
  <si>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</si>
  <si>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</si>
  <si>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</si>
  <si>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</si>
  <si>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</si>
  <si>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</si>
  <si>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</si>
  <si>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</si>
  <si>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</si>
  <si>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</si>
  <si>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</si>
  <si>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</si>
  <si>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</si>
  <si>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</si>
  <si>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</si>
  <si>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</si>
  <si>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</si>
  <si>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</si>
  <si>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</si>
  <si>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</si>
  <si>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</si>
  <si>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</si>
  <si>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</si>
  <si>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</si>
  <si>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</si>
  <si>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</si>
  <si>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</si>
  <si>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</si>
  <si>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</si>
  <si>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</si>
  <si>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</si>
  <si>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</si>
  <si>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</si>
  <si>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</si>
  <si>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</si>
  <si>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</si>
  <si>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</si>
  <si>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</si>
  <si>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</si>
  <si>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</si>
  <si>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</si>
  <si>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</si>
  <si>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</si>
  <si>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</si>
  <si>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</si>
  <si>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</si>
  <si>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</si>
  <si>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</si>
  <si>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</si>
  <si>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</si>
  <si>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</si>
  <si>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</si>
  <si>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</si>
  <si>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</si>
  <si>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</si>
  <si>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</si>
  <si>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</si>
  <si>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</si>
  <si>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</si>
  <si>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</si>
  <si>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</si>
  <si>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</si>
  <si>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</si>
  <si>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</si>
  <si>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</si>
  <si>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</si>
  <si>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</si>
  <si>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</si>
  <si>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</si>
  <si>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</si>
  <si>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</si>
  <si>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</si>
  <si>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</si>
  <si>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</si>
  <si>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</si>
  <si>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</si>
  <si>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</si>
  <si>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</si>
  <si>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</si>
  <si>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</si>
  <si>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</si>
  <si>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</si>
  <si>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</si>
  <si>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</si>
  <si>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</si>
  <si>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</si>
  <si>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</si>
  <si>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</si>
  <si>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</si>
  <si>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</si>
  <si>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</si>
  <si>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</si>
  <si>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</si>
  <si>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</si>
  <si>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</si>
  <si>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</si>
  <si>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</si>
  <si>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</si>
  <si>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</si>
  <si>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</si>
  <si>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</si>
  <si>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</si>
  <si>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</si>
  <si>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</si>
  <si>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</si>
  <si>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</si>
  <si>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</si>
  <si>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</si>
  <si>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</si>
  <si>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</si>
  <si>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</si>
  <si>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</si>
  <si>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</si>
  <si>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</si>
  <si>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</si>
  <si>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</si>
  <si>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</si>
  <si>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</si>
  <si>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</si>
  <si>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</si>
  <si>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</si>
  <si>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</si>
  <si>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</si>
  <si>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</si>
  <si>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</si>
  <si>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</si>
  <si>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</si>
  <si>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</si>
  <si>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</si>
  <si>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</si>
  <si>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</si>
  <si>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</si>
  <si>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</si>
  <si>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</si>
  <si>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</si>
  <si>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</si>
  <si>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</si>
  <si>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</si>
  <si>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</si>
  <si>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</si>
  <si>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</si>
  <si>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</si>
  <si>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</si>
  <si>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</si>
  <si>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</si>
  <si>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</si>
  <si>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</si>
  <si>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</si>
  <si>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</si>
  <si>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</si>
  <si>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</si>
  <si>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</si>
  <si>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</si>
  <si>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</si>
  <si>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</si>
  <si>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</si>
  <si>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</si>
  <si>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</si>
  <si>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</si>
  <si>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</si>
  <si>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</si>
  <si>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</si>
  <si>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</si>
  <si>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</si>
  <si>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</si>
  <si>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</si>
  <si>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</si>
  <si>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</si>
  <si>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</si>
  <si>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</si>
  <si>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</si>
  <si>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</si>
  <si>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</si>
  <si>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</si>
  <si>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</si>
  <si>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</si>
  <si>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</si>
  <si>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</si>
  <si>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</si>
  <si>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</si>
  <si>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</si>
  <si>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</si>
  <si>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</si>
  <si>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</si>
  <si>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</si>
  <si>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</si>
  <si>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</si>
  <si>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</si>
  <si>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</si>
  <si>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</si>
  <si>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</si>
  <si>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</si>
  <si>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</si>
  <si>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</si>
  <si>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</si>
  <si>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</si>
  <si>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</si>
  <si>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</si>
  <si>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</si>
  <si>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</si>
  <si>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</si>
  <si>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</si>
  <si>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</si>
  <si>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</si>
  <si>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</si>
  <si>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</si>
  <si>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</si>
  <si>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</si>
  <si>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</si>
  <si>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</si>
  <si>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</si>
  <si>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</si>
  <si>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</si>
  <si>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</si>
  <si>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</si>
  <si>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</si>
  <si>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</si>
  <si>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</si>
  <si>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</si>
  <si>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</si>
  <si>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</si>
  <si>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</si>
  <si>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</si>
  <si>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</si>
  <si>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</si>
  <si>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</si>
  <si>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</si>
  <si>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</si>
  <si>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</si>
  <si>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</si>
  <si>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</si>
  <si>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</si>
  <si>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</si>
  <si>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</si>
  <si>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</si>
  <si>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</si>
  <si>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</si>
  <si>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</si>
  <si>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</si>
  <si>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</si>
  <si>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</si>
  <si>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</si>
  <si>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</si>
  <si>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</si>
  <si>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</si>
  <si>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</si>
  <si>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</si>
  <si>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</si>
  <si>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</si>
  <si>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</si>
  <si>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</si>
  <si>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</si>
  <si>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</si>
  <si>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</si>
  <si>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</si>
  <si>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</si>
  <si>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</si>
  <si>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</si>
  <si>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</si>
  <si>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</si>
  <si>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</si>
  <si>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</si>
  <si>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</si>
  <si>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</si>
  <si>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</si>
  <si>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</si>
  <si>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</si>
  <si>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</si>
  <si>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</si>
  <si>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</si>
  <si>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</si>
  <si>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</si>
  <si>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</si>
  <si>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</si>
  <si>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</si>
  <si>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</si>
  <si>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</si>
  <si>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</si>
  <si>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</si>
  <si>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</si>
  <si>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</si>
  <si>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</si>
  <si>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</si>
  <si>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</si>
  <si>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</si>
  <si>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</si>
  <si>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</si>
  <si>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</si>
  <si>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</si>
  <si>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</si>
  <si>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</si>
  <si>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</si>
  <si>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</si>
  <si>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</si>
  <si>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</si>
  <si>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</si>
  <si>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</si>
  <si>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</si>
  <si>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</si>
  <si>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</si>
  <si>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</si>
  <si>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</si>
  <si>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</si>
  <si>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</si>
  <si>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</si>
  <si>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</si>
  <si>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</si>
  <si>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</si>
  <si>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</si>
  <si>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</si>
  <si>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</si>
  <si>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</si>
  <si>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</si>
  <si>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</si>
  <si>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</si>
  <si>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</si>
  <si>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</si>
  <si>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</si>
  <si>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</si>
  <si>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</si>
  <si>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</si>
  <si>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</si>
  <si>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</si>
  <si>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</si>
  <si>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</si>
  <si>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</si>
  <si>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</si>
  <si>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</si>
  <si>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</si>
  <si>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</si>
  <si>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</si>
  <si>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</si>
  <si>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</si>
  <si>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</si>
  <si>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</si>
  <si>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</si>
  <si>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</si>
  <si>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</si>
  <si>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</si>
  <si>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</si>
  <si>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</si>
  <si>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</si>
  <si>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</si>
  <si>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</si>
  <si>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</si>
  <si>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</si>
  <si>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</si>
  <si>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</si>
  <si>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</si>
  <si>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</si>
  <si>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</si>
  <si>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</si>
  <si>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</si>
  <si>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</si>
  <si>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</si>
  <si>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</si>
  <si>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</si>
  <si>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</si>
  <si>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</si>
  <si>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</si>
  <si>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</si>
  <si>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</si>
  <si>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</si>
  <si>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</si>
  <si>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</si>
  <si>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</si>
  <si>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</si>
  <si>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</si>
  <si>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</si>
  <si>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</si>
  <si>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</si>
  <si>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</si>
  <si>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</si>
  <si>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</si>
  <si>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</si>
  <si>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</si>
  <si>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</si>
  <si>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</si>
  <si>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</si>
  <si>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</si>
  <si>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</si>
  <si>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</si>
  <si>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</si>
  <si>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</si>
  <si>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</si>
  <si>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</si>
  <si>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</si>
  <si>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</si>
  <si>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</si>
  <si>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</si>
  <si>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</si>
  <si>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</si>
  <si>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</si>
  <si>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</si>
  <si>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</si>
  <si>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</si>
  <si>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</si>
  <si>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</si>
  <si>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</si>
  <si>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</si>
  <si>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</si>
  <si>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</si>
  <si>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</si>
  <si>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</si>
  <si>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</si>
  <si>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</si>
  <si>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</si>
  <si>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</si>
  <si>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</si>
  <si>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</si>
  <si>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</si>
  <si>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</si>
  <si>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</si>
  <si>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</si>
  <si>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</si>
  <si>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</si>
  <si>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</si>
  <si>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</si>
  <si>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</si>
  <si>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</si>
  <si>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</si>
  <si>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</si>
  <si>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</si>
  <si>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</si>
  <si>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</si>
  <si>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</si>
  <si>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</si>
  <si>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</si>
  <si>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</si>
  <si>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</si>
  <si>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</si>
  <si>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</si>
  <si>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</si>
  <si>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</si>
  <si>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</si>
  <si>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</si>
  <si>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</si>
  <si>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</si>
  <si>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</si>
  <si>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</si>
  <si>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</si>
  <si>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</si>
  <si>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</si>
  <si>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</si>
  <si>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</si>
  <si>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</si>
  <si>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</si>
  <si>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</si>
  <si>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</si>
  <si>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</si>
  <si>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</si>
  <si>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</si>
  <si>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</si>
  <si>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</si>
  <si>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</si>
  <si>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</si>
  <si>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</si>
  <si>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</si>
  <si>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</si>
  <si>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</si>
  <si>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</si>
  <si>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</si>
  <si>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</si>
  <si>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</si>
  <si>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</si>
  <si>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</si>
  <si>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</si>
  <si>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</si>
  <si>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</si>
  <si>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</si>
  <si>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</si>
  <si>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</si>
  <si>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</si>
  <si>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</si>
  <si>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</si>
  <si>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</si>
  <si>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</si>
  <si>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</si>
  <si>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</si>
  <si>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</si>
  <si>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</si>
  <si>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</si>
  <si>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</si>
  <si>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</si>
  <si>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</si>
  <si>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</si>
  <si>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</si>
  <si>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</si>
  <si>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</si>
  <si>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</si>
  <si>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</si>
  <si>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</si>
  <si>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</si>
  <si>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</si>
  <si>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</si>
  <si>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</si>
  <si>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</si>
  <si>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</si>
  <si>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</si>
  <si>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</si>
  <si>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</si>
  <si>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</si>
  <si>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</si>
  <si>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</si>
  <si>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</si>
  <si>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</si>
  <si>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</si>
  <si>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</si>
  <si>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</si>
  <si>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</si>
  <si>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</si>
  <si>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</si>
  <si>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</si>
  <si>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</si>
  <si>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</si>
  <si>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</si>
  <si>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</si>
  <si>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</si>
  <si>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</si>
  <si>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</si>
  <si>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</si>
  <si>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</si>
  <si>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</si>
  <si>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</si>
  <si>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</si>
  <si>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</si>
  <si>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</si>
  <si>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</si>
  <si>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</si>
  <si>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</si>
  <si>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</si>
  <si>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</si>
  <si>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</si>
  <si>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</si>
  <si>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</si>
  <si>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</si>
  <si>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</si>
  <si>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</si>
  <si>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</si>
  <si>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</si>
  <si>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</si>
  <si>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</si>
  <si>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</si>
  <si>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</si>
  <si>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</si>
  <si>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</si>
  <si>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</si>
  <si>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</si>
  <si>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</si>
  <si>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</si>
  <si>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</si>
  <si>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</si>
  <si>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</si>
  <si>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</si>
  <si>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</si>
  <si>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</si>
  <si>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</si>
  <si>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</si>
  <si>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</si>
  <si>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</si>
  <si>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</si>
  <si>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</si>
  <si>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</si>
  <si>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</si>
  <si>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</si>
  <si>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</si>
  <si>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</si>
  <si>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</si>
  <si>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</si>
  <si>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</si>
  <si>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</si>
  <si>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</si>
  <si>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</si>
  <si>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</si>
  <si>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</si>
  <si>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</si>
  <si>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</si>
  <si>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</si>
  <si>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</si>
  <si>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</si>
  <si>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</si>
  <si>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</si>
  <si>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</si>
  <si>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</si>
  <si>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</si>
  <si>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</si>
  <si>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</si>
  <si>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</si>
  <si>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</si>
  <si>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</si>
  <si>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</si>
  <si>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</si>
  <si>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</si>
  <si>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</si>
  <si>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</si>
  <si>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</si>
  <si>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</si>
  <si>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</si>
  <si>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</si>
  <si>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</si>
  <si>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</si>
  <si>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</si>
  <si>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</si>
  <si>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</si>
  <si>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</si>
  <si>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</si>
  <si>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</si>
  <si>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</si>
  <si>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</si>
  <si>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</si>
  <si>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</si>
  <si>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</si>
  <si>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</si>
  <si>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</si>
  <si>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</si>
  <si>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</si>
  <si>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</si>
  <si>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</si>
  <si>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</si>
  <si>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</si>
  <si>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</si>
  <si>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</si>
  <si>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</si>
  <si>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</si>
  <si>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</si>
  <si>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</si>
  <si>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</si>
  <si>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</si>
  <si>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</si>
  <si>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</si>
  <si>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</si>
  <si>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</si>
  <si>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</si>
  <si>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</si>
  <si>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</si>
  <si>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</si>
  <si>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</si>
  <si>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</si>
  <si>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</si>
  <si>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</si>
  <si>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</si>
  <si>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</si>
  <si>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</si>
  <si>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</si>
  <si>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</si>
  <si>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</si>
  <si>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</si>
  <si>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</si>
  <si>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</si>
  <si>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</si>
  <si>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</si>
  <si>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</si>
  <si>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</si>
  <si>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</si>
  <si>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</si>
  <si>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</si>
  <si>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</si>
  <si>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</si>
  <si>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</si>
  <si>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</si>
  <si>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</si>
  <si>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</si>
  <si>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</si>
  <si>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</si>
  <si>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</si>
  <si>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</si>
  <si>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</si>
  <si>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</si>
  <si>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</si>
  <si>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</si>
  <si>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</si>
  <si>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</si>
  <si>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</si>
  <si>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</si>
  <si>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</si>
  <si>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</si>
  <si>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</si>
  <si>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</si>
  <si>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</si>
  <si>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</si>
  <si>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</si>
  <si>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</si>
  <si>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</si>
  <si>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</si>
  <si>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</si>
  <si>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</si>
  <si>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</si>
  <si>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</si>
  <si>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</si>
  <si>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</si>
  <si>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</si>
  <si>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</si>
  <si>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</si>
  <si>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</si>
  <si>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</si>
  <si>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</si>
  <si>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</si>
  <si>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</si>
  <si>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</si>
  <si>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</si>
  <si>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</si>
  <si>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</si>
  <si>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</si>
  <si>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</si>
  <si>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</si>
  <si>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</si>
  <si>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</si>
  <si>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</si>
  <si>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</si>
  <si>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</si>
  <si>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</si>
  <si>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</si>
  <si>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</si>
  <si>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</si>
  <si>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</si>
  <si>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</si>
  <si>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</si>
  <si>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</si>
  <si>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</si>
  <si>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</si>
  <si>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</si>
  <si>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</si>
  <si>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</si>
  <si>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</si>
  <si>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</si>
  <si>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</si>
  <si>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</si>
  <si>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</si>
  <si>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</si>
  <si>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</si>
  <si>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</si>
  <si>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</si>
  <si>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</si>
  <si>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</si>
  <si>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</si>
  <si>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</si>
  <si>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</si>
  <si>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</si>
  <si>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</si>
  <si>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</si>
  <si>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</si>
  <si>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</si>
  <si>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</si>
  <si>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</si>
  <si>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</si>
  <si>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</si>
  <si>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</si>
  <si>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</si>
  <si>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</si>
  <si>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</si>
  <si>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</si>
  <si>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</si>
  <si>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</si>
  <si>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</si>
  <si>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</si>
  <si>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</si>
  <si>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</si>
  <si>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</si>
  <si>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</si>
  <si>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</si>
  <si>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</si>
  <si>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</si>
  <si>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</si>
  <si>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</si>
  <si>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</si>
  <si>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</si>
  <si>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</si>
  <si>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</si>
  <si>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</si>
  <si>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</si>
  <si>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</si>
  <si>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</si>
  <si>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</si>
  <si>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</si>
  <si>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</si>
  <si>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</si>
  <si>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</si>
  <si>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</si>
  <si>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</si>
  <si>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</si>
  <si>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</si>
  <si>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</si>
  <si>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</si>
  <si>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</si>
  <si>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</si>
  <si>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</si>
  <si>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</si>
  <si>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</si>
  <si>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</si>
  <si>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</si>
  <si>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</si>
  <si>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</si>
  <si>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</si>
  <si>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</si>
  <si>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</si>
  <si>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</si>
  <si>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</si>
  <si>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</si>
  <si>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</si>
  <si>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</si>
  <si>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</si>
  <si>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</si>
  <si>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</si>
  <si>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</si>
  <si>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</si>
  <si>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</si>
  <si>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</si>
  <si>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</si>
  <si>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</si>
  <si>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</si>
  <si>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</si>
  <si>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</si>
  <si>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</si>
  <si>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</si>
  <si>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</si>
  <si>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</si>
  <si>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</si>
  <si>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</si>
  <si>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</si>
  <si>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</si>
  <si>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</si>
  <si>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</si>
  <si>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</si>
  <si>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</si>
  <si>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</si>
  <si>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</si>
  <si>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</si>
  <si>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</si>
  <si>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</si>
  <si>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</si>
  <si>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</si>
  <si>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</si>
  <si>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</si>
  <si>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</si>
  <si>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</si>
  <si>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</si>
  <si>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</si>
  <si>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</si>
  <si>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</si>
  <si>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</si>
  <si>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</si>
  <si>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</si>
  <si>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</si>
  <si>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</si>
  <si>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</si>
  <si>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</si>
  <si>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</si>
  <si>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</si>
  <si>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</si>
  <si>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</si>
  <si>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</si>
  <si>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</si>
  <si>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</si>
  <si>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</si>
  <si>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</si>
  <si>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</si>
  <si>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</si>
  <si>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</si>
  <si>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</si>
  <si>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</si>
  <si>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</si>
  <si>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</si>
  <si>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</si>
  <si>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</si>
  <si>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</si>
  <si>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</si>
  <si>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</si>
  <si>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</si>
  <si>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</si>
  <si>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</si>
  <si>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</si>
  <si>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</si>
  <si>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</si>
  <si>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</si>
  <si>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</si>
  <si>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</si>
  <si>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</si>
  <si>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</si>
  <si>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</si>
  <si>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</si>
  <si>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</si>
  <si>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</si>
  <si>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</si>
  <si>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</si>
  <si>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</si>
  <si>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</si>
  <si>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</si>
  <si>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</si>
  <si>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</si>
  <si>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</si>
  <si>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</si>
  <si>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</si>
  <si>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</si>
  <si>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</si>
  <si>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</si>
  <si>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</si>
  <si>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</si>
  <si>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</si>
  <si>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</si>
  <si>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</si>
  <si>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</si>
  <si>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</si>
  <si>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</si>
  <si>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</si>
  <si>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</si>
  <si>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</si>
  <si>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</si>
  <si>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</si>
  <si>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</si>
  <si>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</si>
  <si>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</si>
  <si>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</si>
  <si>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</si>
  <si>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</si>
  <si>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</si>
  <si>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</si>
  <si>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</si>
  <si>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</si>
  <si>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</si>
  <si>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</si>
  <si>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</si>
  <si>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</si>
  <si>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</si>
  <si>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</si>
  <si>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</si>
  <si>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</si>
  <si>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</si>
  <si>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</si>
  <si>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</si>
  <si>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</si>
  <si>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</si>
  <si>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</si>
  <si>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</si>
  <si>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</si>
  <si>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</si>
  <si>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</si>
  <si>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</si>
  <si>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</si>
  <si>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</si>
  <si>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</si>
  <si>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</si>
  <si>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</si>
  <si>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</si>
  <si>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</si>
  <si>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</si>
  <si>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</si>
  <si>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</si>
  <si>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</si>
  <si>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</si>
  <si>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</si>
  <si>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</si>
  <si>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</si>
  <si>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</si>
  <si>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</si>
  <si>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</si>
  <si>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</si>
  <si>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</si>
  <si>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</si>
  <si>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</si>
  <si>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</si>
  <si>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</si>
  <si>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</si>
  <si>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</si>
  <si>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</si>
  <si>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</si>
  <si>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</si>
  <si>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</si>
  <si>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</si>
  <si>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</si>
  <si>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</si>
  <si>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</si>
  <si>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</si>
  <si>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</si>
  <si>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</si>
  <si>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</si>
  <si>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</si>
  <si>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</si>
  <si>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</si>
  <si>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</si>
  <si>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</si>
  <si>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</si>
  <si>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</si>
  <si>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</si>
  <si>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</si>
  <si>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</si>
  <si>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</si>
  <si>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</si>
  <si>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</si>
  <si>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</si>
  <si>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</si>
  <si>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</si>
  <si>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</si>
  <si>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</si>
  <si>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</si>
  <si>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</si>
  <si>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</si>
  <si>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</si>
  <si>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</si>
  <si>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</si>
  <si>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</si>
  <si>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</si>
  <si>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</si>
  <si>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</si>
  <si>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</si>
  <si>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</si>
  <si>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</si>
  <si>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</si>
  <si>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</si>
  <si>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</si>
  <si>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</si>
  <si>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</si>
  <si>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</si>
  <si>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</si>
  <si>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</si>
  <si>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</si>
  <si>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</si>
  <si>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</si>
  <si>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</si>
  <si>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</si>
  <si>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</si>
  <si>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</si>
  <si>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</si>
  <si>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</si>
  <si>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</si>
  <si>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</si>
  <si>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</si>
  <si>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</si>
  <si>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</si>
  <si>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</si>
  <si>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</si>
  <si>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</si>
  <si>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</si>
  <si>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</si>
  <si>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</si>
  <si>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</si>
  <si>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</si>
  <si>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</si>
  <si>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</si>
  <si>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</si>
  <si>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</si>
  <si>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</si>
  <si>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</si>
  <si>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</si>
  <si>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</si>
  <si>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</si>
  <si>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</si>
  <si>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</si>
  <si>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</si>
  <si>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</si>
  <si>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</si>
  <si>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</si>
  <si>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</si>
  <si>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</si>
  <si>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</si>
  <si>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</si>
  <si>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</si>
  <si>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</si>
  <si>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</si>
  <si>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</si>
  <si>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</si>
  <si>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</si>
  <si>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</si>
  <si>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</si>
  <si>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</si>
  <si>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</si>
  <si>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</si>
  <si>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</si>
  <si>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</si>
  <si>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</si>
  <si>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</si>
  <si>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</si>
  <si>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</si>
  <si>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</si>
  <si>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</si>
  <si>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</si>
  <si>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</si>
  <si>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</si>
  <si>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</si>
  <si>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</si>
  <si>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</si>
  <si>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</si>
  <si>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</si>
  <si>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</si>
  <si>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</si>
  <si>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</si>
  <si>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</si>
  <si>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</si>
  <si>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</si>
  <si>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</si>
  <si>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</si>
  <si>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</si>
  <si>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</si>
  <si>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</si>
  <si>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</si>
  <si>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</si>
  <si>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</si>
  <si>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</si>
  <si>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</si>
  <si>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</si>
  <si>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</si>
  <si>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</si>
  <si>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</si>
  <si>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</si>
  <si>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</si>
  <si>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</si>
  <si>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</si>
  <si>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</si>
  <si>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</si>
  <si>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</si>
  <si>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</si>
  <si>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</si>
  <si>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</si>
  <si>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</si>
  <si>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</si>
  <si>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</si>
  <si>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</si>
  <si>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</si>
  <si>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</si>
  <si>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</si>
  <si>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</si>
  <si>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</si>
  <si>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</si>
  <si>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</si>
  <si>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</si>
  <si>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</si>
  <si>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</si>
  <si>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</si>
  <si>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</si>
  <si>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</si>
  <si>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</si>
  <si>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</si>
  <si>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</si>
  <si>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</si>
  <si>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</si>
  <si>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</si>
  <si>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</si>
  <si>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</si>
  <si>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</si>
  <si>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</si>
  <si>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</si>
  <si>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</si>
  <si>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</si>
  <si>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</si>
  <si>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</si>
  <si>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</si>
  <si>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</si>
  <si>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</si>
  <si>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</si>
  <si>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</si>
  <si>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</si>
  <si>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</si>
  <si>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</si>
  <si>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</si>
  <si>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</si>
  <si>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</si>
  <si>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</si>
  <si>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</si>
  <si>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</si>
  <si>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</si>
  <si>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</si>
  <si>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</si>
  <si>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</si>
  <si>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</si>
  <si>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</si>
  <si>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</si>
  <si>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</si>
  <si>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</si>
  <si>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</si>
  <si>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</si>
  <si>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</si>
  <si>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</si>
  <si>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</si>
  <si>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</si>
  <si>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</si>
  <si>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</si>
  <si>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</si>
  <si>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</si>
  <si>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</si>
  <si>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</si>
  <si>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</si>
  <si>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</si>
  <si>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</si>
  <si>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</si>
  <si>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</si>
  <si>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</si>
  <si>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</si>
  <si>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</si>
  <si>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</si>
  <si>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</si>
  <si>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</si>
  <si>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</si>
  <si>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</si>
  <si>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</si>
  <si>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</si>
  <si>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</si>
  <si>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</si>
  <si>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</si>
  <si>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</si>
  <si>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</si>
  <si>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</si>
  <si>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</si>
  <si>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</si>
  <si>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</si>
  <si>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</si>
  <si>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</si>
  <si>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</si>
  <si>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</si>
  <si>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</si>
  <si>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</si>
  <si>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</si>
  <si>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</si>
  <si>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</si>
  <si>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</si>
  <si>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</si>
  <si>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</si>
  <si>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</si>
  <si>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</si>
  <si>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</si>
  <si>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</si>
  <si>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</si>
  <si>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</si>
  <si>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</si>
  <si>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</si>
  <si>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</si>
  <si>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</si>
  <si>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</si>
  <si>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</si>
  <si>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</si>
  <si>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</si>
  <si>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</si>
  <si>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</si>
  <si>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</si>
  <si>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</si>
  <si>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</si>
  <si>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</si>
  <si>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</si>
  <si>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</si>
  <si>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</si>
  <si>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</si>
  <si>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</si>
  <si>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</si>
  <si>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</si>
  <si>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</si>
  <si>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</si>
  <si>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</si>
  <si>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</si>
  <si>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</si>
  <si>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</si>
  <si>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</si>
  <si>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</si>
  <si>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</si>
  <si>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</si>
  <si>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</si>
  <si>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</si>
  <si>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</si>
  <si>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</si>
  <si>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</si>
  <si>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</si>
  <si>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</si>
  <si>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</si>
  <si>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</si>
  <si>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</si>
  <si>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</si>
  <si>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</si>
  <si>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</si>
  <si>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</si>
  <si>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</si>
  <si>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</si>
  <si>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</si>
  <si>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</si>
  <si>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</si>
  <si>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</si>
  <si>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</si>
  <si>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</si>
  <si>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</si>
  <si>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</si>
  <si>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</si>
  <si>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</si>
  <si>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</si>
  <si>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</si>
  <si>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</si>
  <si>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</si>
  <si>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</si>
  <si>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</si>
  <si>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</si>
  <si>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</si>
  <si>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</si>
  <si>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</si>
  <si>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</si>
  <si>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</si>
  <si>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</si>
  <si>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</si>
  <si>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</si>
  <si>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</si>
  <si>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</si>
  <si>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</si>
  <si>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</si>
  <si>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</si>
  <si>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</si>
  <si>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</si>
  <si>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</si>
  <si>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</si>
  <si>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</si>
  <si>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</si>
  <si>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</si>
  <si>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</si>
  <si>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</si>
  <si>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</si>
  <si>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</si>
  <si>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</si>
  <si>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</si>
  <si>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</si>
  <si>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</si>
  <si>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</si>
  <si>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</si>
  <si>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</si>
  <si>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</si>
  <si>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</si>
  <si>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</si>
  <si>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</si>
  <si>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</si>
  <si>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</si>
  <si>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</si>
  <si>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</si>
  <si>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</si>
  <si>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</si>
  <si>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</si>
  <si>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</si>
  <si>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</si>
  <si>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</si>
  <si>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</si>
  <si>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</si>
  <si>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</si>
  <si>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</si>
  <si>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</si>
  <si>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</si>
  <si>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</si>
  <si>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</si>
  <si>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</si>
  <si>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</si>
  <si>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</si>
  <si>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</si>
  <si>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</si>
  <si>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</si>
  <si>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</si>
  <si>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</si>
  <si>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</si>
  <si>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</si>
  <si>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</si>
  <si>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</si>
  <si>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</si>
  <si>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</si>
  <si>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</si>
  <si>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</si>
  <si>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</si>
  <si>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</si>
  <si>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</si>
  <si>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</si>
  <si>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</si>
  <si>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</si>
  <si>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</si>
  <si>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</si>
  <si>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</si>
  <si>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</si>
  <si>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</si>
  <si>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</si>
  <si>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</si>
  <si>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</si>
  <si>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</si>
  <si>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</si>
  <si>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</si>
  <si>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</si>
  <si>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</si>
  <si>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</si>
  <si>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</si>
  <si>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</si>
  <si>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</si>
  <si>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</si>
  <si>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</si>
  <si>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</si>
  <si>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</si>
  <si>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</si>
  <si>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</si>
  <si>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</si>
  <si>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</si>
  <si>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</si>
  <si>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</si>
  <si>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</si>
  <si>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</si>
  <si>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</si>
  <si>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</si>
  <si>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</si>
  <si>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</si>
  <si>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</si>
  <si>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</si>
  <si>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</si>
  <si>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</si>
  <si>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</si>
  <si>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</si>
  <si>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</si>
  <si>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</si>
  <si>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</si>
  <si>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</si>
  <si>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</si>
  <si>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</si>
  <si>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</si>
  <si>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</si>
  <si>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</si>
  <si>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</si>
  <si>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</si>
  <si>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</si>
  <si>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</si>
  <si>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</si>
  <si>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</si>
  <si>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</si>
  <si>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</si>
  <si>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</si>
  <si>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</si>
  <si>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</si>
  <si>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</si>
  <si>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</si>
  <si>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</si>
  <si>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</si>
  <si>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</si>
  <si>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</si>
  <si>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</si>
  <si>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</si>
  <si>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</si>
  <si>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</si>
  <si>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</si>
  <si>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</si>
  <si>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</si>
  <si>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</si>
  <si>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</si>
  <si>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</si>
  <si>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</si>
  <si>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</si>
  <si>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</si>
  <si>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</si>
  <si>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</si>
  <si>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</si>
  <si>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</si>
  <si>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</si>
  <si>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</si>
  <si>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</si>
  <si>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</si>
  <si>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</si>
  <si>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</si>
  <si>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</si>
  <si>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</si>
  <si>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</si>
  <si>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</si>
  <si>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</si>
  <si>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</si>
  <si>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</si>
  <si>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</si>
  <si>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</si>
  <si>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</si>
  <si>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</si>
  <si>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</si>
  <si>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</si>
  <si>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</si>
  <si>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</si>
  <si>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</si>
  <si>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</si>
  <si>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</si>
  <si>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</si>
  <si>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</si>
  <si>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</si>
  <si>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</si>
  <si>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</si>
  <si>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</si>
  <si>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</si>
  <si>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</si>
  <si>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</si>
  <si>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</si>
  <si>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</si>
  <si>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</si>
  <si>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</si>
  <si>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</si>
  <si>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</si>
  <si>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</si>
  <si>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</si>
  <si>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</si>
  <si>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</si>
  <si>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</si>
  <si>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</si>
  <si>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</si>
  <si>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</si>
  <si>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</si>
  <si>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</si>
  <si>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</si>
  <si>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</si>
  <si>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</si>
  <si>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</si>
  <si>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</si>
  <si>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</si>
  <si>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</si>
  <si>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</si>
  <si>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</si>
  <si>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</si>
  <si>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</si>
  <si>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</si>
  <si>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</si>
  <si>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</si>
  <si>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</si>
  <si>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</si>
  <si>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</si>
  <si>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</si>
  <si>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</si>
  <si>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</si>
  <si>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</si>
  <si>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</si>
  <si>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</si>
  <si>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</si>
  <si>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</si>
  <si>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</si>
  <si>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</si>
  <si>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</si>
  <si>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</si>
  <si>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</si>
  <si>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</si>
  <si>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</si>
  <si>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</si>
  <si>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</si>
  <si>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</si>
  <si>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</si>
  <si>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</si>
  <si>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</si>
  <si>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</si>
  <si>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</si>
  <si>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</si>
  <si>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</si>
  <si>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</si>
  <si>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</si>
  <si>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</si>
  <si>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</si>
  <si>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</si>
  <si>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</si>
  <si>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</si>
  <si>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</si>
  <si>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</si>
  <si>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</si>
  <si>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</si>
  <si>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</si>
  <si>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</si>
  <si>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</si>
  <si>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</si>
  <si>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</si>
  <si>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</si>
  <si>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</si>
  <si>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</si>
  <si>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</si>
  <si>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</si>
  <si>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</si>
  <si>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</si>
  <si>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</si>
  <si>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</si>
  <si>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</si>
  <si>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</si>
  <si>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</si>
  <si>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</si>
  <si>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</si>
  <si>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</si>
  <si>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</si>
  <si>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</si>
  <si>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</si>
  <si>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</si>
  <si>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</si>
  <si>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</si>
  <si>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</si>
  <si>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</si>
  <si>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</si>
  <si>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</si>
  <si>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</si>
  <si>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</si>
  <si>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</si>
  <si>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</si>
  <si>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</si>
  <si>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</si>
  <si>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</si>
  <si>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</si>
  <si>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</si>
  <si>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</si>
  <si>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</si>
  <si>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</si>
  <si>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</si>
  <si>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</si>
  <si>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</si>
  <si>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</si>
  <si>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</si>
  <si>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</si>
  <si>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</si>
  <si>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</si>
  <si>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</si>
  <si>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</si>
  <si>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</si>
  <si>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</si>
  <si>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</si>
  <si>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</si>
  <si>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</si>
  <si>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</si>
  <si>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</si>
  <si>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</si>
  <si>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</si>
  <si>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</si>
  <si>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</si>
  <si>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</si>
  <si>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</si>
  <si>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</si>
  <si>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</si>
  <si>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</si>
  <si>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</si>
  <si>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</si>
  <si>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</si>
  <si>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</si>
  <si>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</si>
  <si>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</si>
  <si>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</si>
  <si>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</si>
  <si>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</si>
  <si>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</si>
  <si>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</si>
  <si>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</si>
  <si>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</si>
  <si>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</si>
  <si>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</si>
  <si>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</si>
  <si>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</si>
  <si>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</si>
  <si>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</si>
  <si>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</si>
  <si>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</si>
  <si>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</si>
  <si>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</si>
  <si>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</si>
  <si>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</si>
  <si>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</si>
  <si>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</si>
  <si>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</si>
  <si>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</si>
  <si>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</si>
  <si>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</si>
  <si>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</si>
  <si>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</si>
  <si>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</si>
  <si>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</si>
  <si>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</si>
  <si>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</si>
  <si>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</si>
  <si>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</si>
  <si>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</si>
  <si>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</si>
  <si>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</si>
  <si>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</si>
  <si>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</si>
  <si>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</si>
  <si>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</si>
  <si>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</si>
  <si>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</si>
  <si>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</si>
  <si>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</si>
  <si>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</si>
  <si>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</si>
  <si>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</si>
  <si>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</si>
  <si>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</si>
  <si>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</si>
  <si>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</si>
  <si>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</si>
  <si>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</si>
  <si>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</si>
  <si>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</si>
  <si>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</si>
  <si>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</si>
  <si>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</si>
  <si>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</si>
  <si>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</si>
  <si>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</si>
  <si>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</si>
  <si>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</si>
  <si>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</si>
  <si>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</si>
  <si>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</si>
  <si>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</si>
  <si>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</si>
  <si>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</si>
  <si>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</si>
  <si>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</si>
  <si>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</si>
  <si>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</si>
  <si>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</si>
  <si>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</si>
  <si>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</si>
  <si>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</si>
  <si>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</si>
  <si>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</si>
  <si>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</si>
  <si>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</si>
  <si>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</si>
  <si>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</si>
  <si>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</si>
  <si>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</si>
  <si>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</si>
  <si>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</si>
  <si>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</si>
  <si>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</si>
  <si>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</si>
  <si>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</si>
  <si>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</si>
  <si>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</si>
  <si>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</si>
  <si>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</si>
  <si>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</si>
  <si>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</si>
  <si>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</si>
  <si>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</si>
  <si>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</si>
  <si>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</si>
  <si>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</si>
  <si>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</si>
  <si>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</si>
  <si>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</si>
  <si>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</si>
  <si>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</si>
  <si>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</si>
  <si>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</si>
  <si>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</si>
  <si>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</si>
  <si>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</si>
  <si>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</si>
  <si>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</si>
  <si>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</si>
  <si>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</si>
  <si>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</si>
  <si>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</si>
  <si>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</si>
  <si>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</si>
  <si>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</si>
  <si>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</si>
  <si>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</si>
  <si>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</si>
  <si>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</si>
  <si>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</si>
  <si>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</si>
  <si>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</si>
  <si>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</si>
  <si>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</si>
  <si>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</si>
  <si>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</si>
  <si>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</si>
  <si>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</si>
  <si>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</si>
  <si>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</si>
  <si>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</si>
  <si>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</si>
  <si>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</si>
  <si>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</si>
  <si>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</si>
  <si>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</si>
  <si>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</si>
  <si>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</si>
  <si>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</si>
  <si>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</si>
  <si>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</si>
  <si>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</si>
  <si>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</si>
  <si>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</si>
  <si>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</si>
  <si>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</si>
  <si>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</si>
  <si>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</si>
  <si>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</si>
  <si>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</si>
  <si>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</si>
  <si>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</si>
  <si>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</si>
  <si>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</si>
  <si>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</si>
  <si>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</si>
  <si>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</si>
  <si>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</si>
  <si>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</si>
  <si>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</si>
  <si>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</si>
  <si>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</si>
  <si>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</si>
  <si>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</si>
  <si>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</si>
  <si>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</si>
  <si>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</si>
  <si>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</si>
  <si>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</si>
  <si>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</si>
  <si>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</si>
  <si>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</si>
  <si>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</si>
  <si>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</si>
  <si>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</si>
  <si>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</si>
  <si>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</si>
  <si>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</si>
  <si>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</si>
  <si>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</si>
  <si>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</si>
  <si>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</si>
  <si>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</si>
  <si>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</si>
  <si>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</si>
  <si>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</si>
  <si>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</si>
  <si>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</si>
  <si>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</si>
  <si>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</si>
  <si>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</si>
  <si>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</si>
  <si>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</si>
  <si>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</si>
  <si>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</si>
  <si>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</si>
  <si>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</si>
  <si>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</si>
  <si>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</si>
  <si>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</si>
  <si>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</si>
  <si>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</si>
  <si>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</si>
  <si>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</si>
  <si>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</si>
  <si>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</si>
  <si>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</si>
  <si>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</si>
  <si>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</si>
  <si>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</si>
  <si>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</si>
  <si>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</si>
  <si>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</si>
  <si>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</si>
  <si>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</si>
  <si>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</si>
  <si>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</si>
  <si>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</si>
  <si>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</si>
  <si>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</si>
  <si>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</si>
  <si>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</si>
  <si>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</si>
  <si>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</si>
  <si>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</si>
  <si>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</si>
  <si>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</si>
  <si>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</si>
  <si>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</si>
  <si>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</si>
  <si>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</si>
  <si>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</si>
  <si>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</si>
  <si>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</si>
  <si>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</si>
  <si>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</si>
  <si>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</si>
  <si>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</si>
  <si>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</si>
  <si>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</si>
  <si>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</si>
  <si>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</si>
  <si>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</si>
  <si>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</si>
  <si>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</si>
  <si>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</si>
  <si>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</si>
  <si>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</si>
  <si>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</si>
  <si>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</si>
  <si>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</si>
  <si>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</si>
  <si>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</si>
  <si>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</si>
  <si>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</si>
  <si>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</si>
  <si>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</si>
  <si>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</si>
  <si>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</si>
  <si>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</si>
  <si>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</si>
  <si>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</si>
  <si>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</si>
  <si>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</si>
  <si>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</si>
  <si>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</si>
  <si>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</si>
  <si>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</si>
  <si>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</si>
  <si>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</si>
  <si>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</si>
  <si>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</si>
  <si>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</si>
  <si>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</si>
  <si>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</si>
  <si>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</si>
  <si>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</si>
  <si>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</si>
  <si>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</si>
  <si>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</si>
  <si>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</si>
  <si>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</si>
  <si>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</si>
  <si>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</si>
  <si>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</si>
  <si>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</si>
  <si>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</si>
  <si>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</si>
  <si>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</si>
  <si>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</si>
  <si>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</si>
  <si>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</si>
  <si>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</si>
  <si>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</si>
  <si>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</si>
  <si>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</si>
  <si>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</si>
  <si>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</si>
  <si>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</si>
  <si>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</si>
  <si>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</si>
  <si>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</si>
  <si>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</si>
  <si>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</si>
  <si>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</si>
  <si>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</si>
  <si>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</si>
  <si>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</si>
  <si>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</si>
  <si>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</si>
  <si>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</si>
  <si>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</si>
  <si>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</si>
  <si>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</si>
  <si>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</si>
  <si>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</si>
  <si>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</si>
  <si>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</si>
  <si>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</si>
  <si>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</si>
  <si>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</si>
  <si>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</si>
  <si>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</si>
  <si>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</si>
  <si>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</si>
  <si>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</si>
  <si>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</si>
  <si>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</si>
  <si>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</si>
  <si>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</si>
  <si>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</si>
  <si>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</si>
  <si>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</si>
  <si>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</si>
  <si>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</si>
  <si>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</si>
  <si>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</si>
  <si>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</si>
  <si>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</si>
  <si>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</si>
  <si>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</si>
  <si>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</si>
  <si>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</si>
  <si>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</si>
  <si>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</si>
  <si>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</si>
  <si>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</si>
  <si>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</si>
  <si>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</si>
  <si>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</si>
  <si>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</si>
  <si>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</si>
  <si>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</si>
  <si>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</si>
  <si>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</si>
  <si>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</si>
  <si>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</si>
  <si>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</si>
  <si>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</si>
  <si>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</si>
  <si>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</si>
  <si>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</si>
  <si>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</si>
  <si>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</si>
  <si>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</si>
  <si>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</si>
  <si>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</si>
  <si>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</si>
  <si>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</si>
  <si>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</si>
  <si>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</si>
  <si>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</si>
  <si>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</si>
  <si>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</si>
  <si>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</si>
  <si>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</si>
  <si>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</si>
  <si>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</si>
  <si>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</si>
  <si>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</si>
  <si>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</si>
  <si>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</si>
  <si>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</si>
  <si>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</si>
  <si>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</si>
  <si>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</si>
  <si>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</si>
  <si>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</si>
  <si>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</si>
  <si>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</si>
  <si>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</si>
  <si>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</si>
  <si>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</si>
  <si>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</si>
  <si>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</si>
  <si>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</si>
  <si>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</si>
  <si>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</si>
  <si>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</si>
  <si>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</si>
  <si>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</si>
  <si>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</si>
  <si>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</si>
  <si>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</si>
  <si>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</si>
  <si>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</si>
  <si>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</si>
  <si>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</si>
  <si>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</si>
  <si>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</si>
  <si>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</si>
  <si>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</si>
  <si>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</si>
  <si>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</si>
  <si>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</si>
  <si>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</si>
  <si>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</si>
  <si>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</si>
  <si>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</si>
  <si>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</si>
  <si>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</si>
  <si>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</si>
  <si>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</si>
  <si>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</si>
  <si>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</si>
  <si>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</si>
  <si>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</si>
  <si>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</si>
  <si>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</si>
  <si>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</si>
  <si>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</si>
  <si>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</si>
  <si>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</si>
  <si>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</si>
  <si>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</si>
  <si>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</si>
  <si>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</si>
  <si>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</si>
  <si>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</si>
  <si>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</si>
  <si>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</si>
  <si>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</si>
  <si>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</si>
  <si>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</si>
  <si>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</si>
  <si>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</si>
  <si>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</si>
  <si>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</si>
  <si>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</si>
  <si>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</si>
  <si>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</si>
  <si>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</si>
  <si>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</si>
  <si>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</si>
  <si>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</si>
  <si>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</si>
  <si>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</si>
  <si>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</si>
  <si>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</si>
  <si>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</si>
  <si>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</si>
  <si>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</si>
  <si>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</si>
  <si>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</si>
  <si>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</si>
  <si>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</si>
  <si>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</si>
  <si>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</si>
  <si>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</si>
  <si>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</si>
  <si>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</si>
  <si>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</si>
  <si>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</si>
  <si>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</si>
  <si>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</si>
  <si>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</si>
  <si>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</si>
  <si>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</si>
  <si>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</si>
  <si>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</si>
  <si>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</si>
  <si>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</si>
  <si>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</si>
  <si>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</si>
  <si>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</si>
  <si>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</si>
  <si>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</si>
  <si>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</si>
  <si>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</si>
  <si>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</si>
  <si>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</si>
  <si>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</si>
  <si>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</si>
  <si>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</si>
  <si>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</si>
  <si>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</si>
  <si>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</si>
  <si>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</si>
  <si>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</si>
  <si>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</si>
  <si>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</si>
  <si>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</si>
  <si>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</si>
  <si>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</si>
  <si>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</si>
  <si>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</si>
  <si>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</si>
  <si>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</si>
  <si>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</si>
  <si>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</si>
  <si>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</si>
  <si>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</si>
  <si>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</si>
  <si>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</si>
  <si>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</si>
  <si>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</si>
  <si>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</si>
  <si>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</si>
  <si>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</si>
  <si>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</si>
  <si>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</si>
  <si>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</si>
  <si>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</si>
  <si>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</si>
  <si>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</si>
  <si>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</si>
  <si>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</si>
  <si>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</si>
  <si>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</si>
  <si>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</si>
  <si>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</si>
  <si>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</si>
  <si>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</si>
  <si>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</si>
  <si>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</si>
  <si>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</si>
  <si>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</si>
  <si>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</si>
  <si>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</si>
  <si>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</si>
  <si>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</si>
  <si>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</si>
  <si>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</si>
  <si>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</si>
  <si>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</si>
  <si>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</si>
  <si>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</si>
  <si>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</si>
  <si>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</si>
  <si>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</si>
  <si>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</si>
  <si>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</si>
  <si>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</si>
  <si>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</si>
  <si>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</si>
  <si>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</si>
  <si>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</si>
  <si>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</si>
  <si>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</si>
  <si>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</si>
  <si>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</si>
  <si>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</si>
  <si>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</si>
  <si>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</si>
  <si>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</si>
  <si>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</si>
  <si>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</si>
  <si>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</si>
  <si>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</si>
  <si>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</si>
  <si>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</si>
  <si>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</si>
  <si>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</si>
  <si>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</si>
  <si>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</si>
  <si>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</si>
  <si>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</si>
  <si>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</si>
  <si>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</si>
  <si>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</si>
  <si>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</si>
  <si>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</si>
  <si>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</si>
  <si>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</si>
  <si>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</si>
  <si>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</si>
  <si>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</si>
  <si>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</si>
  <si>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</si>
  <si>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</si>
  <si>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</si>
  <si>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</si>
  <si>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</si>
  <si>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</si>
  <si>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</si>
  <si>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</si>
  <si>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</si>
  <si>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</si>
  <si>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</si>
  <si>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</si>
  <si>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</si>
  <si>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</si>
  <si>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</si>
  <si>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</si>
  <si>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</si>
  <si>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</si>
  <si>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</si>
  <si>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</si>
  <si>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</si>
  <si>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</si>
  <si>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</si>
  <si>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</si>
  <si>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</si>
  <si>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</si>
  <si>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</si>
  <si>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</si>
  <si>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</si>
  <si>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</si>
  <si>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</si>
  <si>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</si>
  <si>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</si>
  <si>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</si>
  <si>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</si>
  <si>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</si>
  <si>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</si>
  <si>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</si>
  <si>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</si>
  <si>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</si>
  <si>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</si>
  <si>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</si>
  <si>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</si>
  <si>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</si>
  <si>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</si>
  <si>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</si>
  <si>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</si>
  <si>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</si>
  <si>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</si>
  <si>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</si>
  <si>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</si>
  <si>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</si>
  <si>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</si>
  <si>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</si>
  <si>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</si>
  <si>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</si>
  <si>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</si>
  <si>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</si>
  <si>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</si>
  <si>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</si>
  <si>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</si>
  <si>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</si>
  <si>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</si>
  <si>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</si>
  <si>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</si>
  <si>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</si>
  <si>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</si>
  <si>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</si>
  <si>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</si>
  <si>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</si>
  <si>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</si>
  <si>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</si>
  <si>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</si>
  <si>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</si>
  <si>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</si>
  <si>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</si>
  <si>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</si>
  <si>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</si>
  <si>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</si>
  <si>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</si>
  <si>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</si>
  <si>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</si>
  <si>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</si>
  <si>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</si>
  <si>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</si>
  <si>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</si>
  <si>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</si>
  <si>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</si>
  <si>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</si>
  <si>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</si>
  <si>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</si>
  <si>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</si>
  <si>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</si>
  <si>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</si>
  <si>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</si>
  <si>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</si>
  <si>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</si>
  <si>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</si>
  <si>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</si>
  <si>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</si>
  <si>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</si>
  <si>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</si>
  <si>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</si>
  <si>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</si>
  <si>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</si>
  <si>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</si>
  <si>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</si>
  <si>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</si>
  <si>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</si>
  <si>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</si>
  <si>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</si>
  <si>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</si>
  <si>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</si>
  <si>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</si>
  <si>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</si>
  <si>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</si>
  <si>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</si>
  <si>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</si>
  <si>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</si>
  <si>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</si>
  <si>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</si>
  <si>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</si>
  <si>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</si>
  <si>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</si>
  <si>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</si>
  <si>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</si>
  <si>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</si>
  <si>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</si>
  <si>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</si>
  <si>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</si>
  <si>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</si>
  <si>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</si>
  <si>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</si>
  <si>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</si>
  <si>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</si>
  <si>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</si>
  <si>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</si>
  <si>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</si>
  <si>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</si>
  <si>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</si>
  <si>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</si>
  <si>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</si>
  <si>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</si>
  <si>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</si>
  <si>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</si>
  <si>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</si>
  <si>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</si>
  <si>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</si>
  <si>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</si>
  <si>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</si>
  <si>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</si>
  <si>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</si>
  <si>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</si>
  <si>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</si>
  <si>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</si>
  <si>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</si>
  <si>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</si>
  <si>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</si>
  <si>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</si>
  <si>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</si>
  <si>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</si>
  <si>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</si>
  <si>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</si>
  <si>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</si>
  <si>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</si>
  <si>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</si>
  <si>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</si>
  <si>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</si>
  <si>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</si>
  <si>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</si>
  <si>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</si>
  <si>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</si>
  <si>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</si>
  <si>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</si>
  <si>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</si>
  <si>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</si>
  <si>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</si>
  <si>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</si>
  <si>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</si>
  <si>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</si>
  <si>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</si>
  <si>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</si>
  <si>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</si>
  <si>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</si>
  <si>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</si>
  <si>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</si>
  <si>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</si>
  <si>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</si>
  <si>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</si>
  <si>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</si>
  <si>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</si>
  <si>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</si>
  <si>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</si>
  <si>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</si>
  <si>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</si>
  <si>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</si>
  <si>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</si>
  <si>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</si>
  <si>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</si>
  <si>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</si>
  <si>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</si>
  <si>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</si>
  <si>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</si>
  <si>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</si>
  <si>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</si>
  <si>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</si>
  <si>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</si>
  <si>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</si>
  <si>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</si>
  <si>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</si>
  <si>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</si>
  <si>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</si>
  <si>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</si>
  <si>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</si>
  <si>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</si>
  <si>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</si>
  <si>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</si>
  <si>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</si>
  <si>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</si>
  <si>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</si>
  <si>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</si>
  <si>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</si>
  <si>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</si>
  <si>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</si>
  <si>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</si>
  <si>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</si>
  <si>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</si>
  <si>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</si>
  <si>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</si>
  <si>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</si>
  <si>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</si>
  <si>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</si>
  <si>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</si>
  <si>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</si>
  <si>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</si>
  <si>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</si>
  <si>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</si>
  <si>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</si>
  <si>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</si>
  <si>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</si>
  <si>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</si>
  <si>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</si>
  <si>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</si>
  <si>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</si>
  <si>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</si>
  <si>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</si>
  <si>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</si>
  <si>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</si>
  <si>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</si>
  <si>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</si>
  <si>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</si>
  <si>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</si>
  <si>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</si>
  <si>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</si>
  <si>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</si>
  <si>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</si>
  <si>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</si>
  <si>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</si>
  <si>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</si>
  <si>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</si>
  <si>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</si>
  <si>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</si>
  <si>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</si>
  <si>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</si>
  <si>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</si>
  <si>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</si>
  <si>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</si>
  <si>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</si>
  <si>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</si>
  <si>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</si>
  <si>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</si>
  <si>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</si>
  <si>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</si>
  <si>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</si>
  <si>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</si>
  <si>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</si>
  <si>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</si>
  <si>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</si>
  <si>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</si>
  <si>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</si>
  <si>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</si>
  <si>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</si>
  <si>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</si>
  <si>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</si>
  <si>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</si>
  <si>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</si>
  <si>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</si>
  <si>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</si>
  <si>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</si>
  <si>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</si>
  <si>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</si>
  <si>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</si>
  <si>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</si>
  <si>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</si>
  <si>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</si>
  <si>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</si>
  <si>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</si>
  <si>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</si>
  <si>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</si>
  <si>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</si>
  <si>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</si>
  <si>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</si>
  <si>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</si>
  <si>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</si>
  <si>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</si>
  <si>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</si>
  <si>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</si>
  <si>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</si>
  <si>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</si>
  <si>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</si>
  <si>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</si>
  <si>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</si>
  <si>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</si>
  <si>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</si>
  <si>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</si>
  <si>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</si>
  <si>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</si>
  <si>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</si>
  <si>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</si>
  <si>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</si>
  <si>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</si>
  <si>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</si>
  <si>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</si>
  <si>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</si>
  <si>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</si>
  <si>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</si>
  <si>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</si>
  <si>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</si>
  <si>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</si>
  <si>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</si>
  <si>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</si>
  <si>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</si>
  <si>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</si>
  <si>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</si>
  <si>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</si>
  <si>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</si>
  <si>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</si>
  <si>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</si>
  <si>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</si>
  <si>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</si>
  <si>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</si>
  <si>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</si>
  <si>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</si>
  <si>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</si>
  <si>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</si>
  <si>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</si>
  <si>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</si>
  <si>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</si>
  <si>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</si>
  <si>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</si>
  <si>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</si>
  <si>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</si>
  <si>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</si>
  <si>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</si>
  <si>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</si>
  <si>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</si>
  <si>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</si>
  <si>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</si>
  <si>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</si>
  <si>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</si>
  <si>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</si>
  <si>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</si>
  <si>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</si>
  <si>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</si>
  <si>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</si>
  <si>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</si>
  <si>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</si>
  <si>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</si>
  <si>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</si>
  <si>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</si>
  <si>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</si>
  <si>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</si>
  <si>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</si>
  <si>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</si>
  <si>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</si>
  <si>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</si>
  <si>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</si>
  <si>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</si>
  <si>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</si>
  <si>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</si>
  <si>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</si>
  <si>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</si>
  <si>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</si>
  <si>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</si>
  <si>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</si>
  <si>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</si>
  <si>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</si>
  <si>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</si>
  <si>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</si>
  <si>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</si>
  <si>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</si>
  <si>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</si>
  <si>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</si>
  <si>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</si>
  <si>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</si>
  <si>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</si>
  <si>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</si>
  <si>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</si>
  <si>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</si>
  <si>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</si>
  <si>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</si>
  <si>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</si>
  <si>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</si>
  <si>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</si>
  <si>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</si>
  <si>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</si>
  <si>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</si>
  <si>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</si>
  <si>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</si>
  <si>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</si>
  <si>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</si>
  <si>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</si>
  <si>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</si>
  <si>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</si>
  <si>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</si>
  <si>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</si>
  <si>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</si>
  <si>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</si>
  <si>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</si>
  <si>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</si>
  <si>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</si>
  <si>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</si>
  <si>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</si>
  <si>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</si>
  <si>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</si>
  <si>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</si>
  <si>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</si>
  <si>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</si>
  <si>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</si>
  <si>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</si>
  <si>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</si>
  <si>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</si>
  <si>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</si>
  <si>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</si>
  <si>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</si>
  <si>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</si>
  <si>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</si>
  <si>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</si>
  <si>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</si>
  <si>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</si>
  <si>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</si>
  <si>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</si>
  <si>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</si>
  <si>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</si>
  <si>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</si>
  <si>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</si>
  <si>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</si>
  <si>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</si>
  <si>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</si>
  <si>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</si>
  <si>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</si>
  <si>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</si>
  <si>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</si>
  <si>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</si>
  <si>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</si>
  <si>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</si>
  <si>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</si>
  <si>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</si>
  <si>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</si>
  <si>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</si>
  <si>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</si>
  <si>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</si>
  <si>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</si>
  <si>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</si>
  <si>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</si>
  <si>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</si>
  <si>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</si>
  <si>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</si>
  <si>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</si>
  <si>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</si>
  <si>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</si>
  <si>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</si>
  <si>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</si>
  <si>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</si>
  <si>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</si>
  <si>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</si>
  <si>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</si>
  <si>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</si>
  <si>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</si>
  <si>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</si>
  <si>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</si>
  <si>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</si>
  <si>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</si>
  <si>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</si>
  <si>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</si>
  <si>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</si>
  <si>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</si>
  <si>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</si>
  <si>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</si>
  <si>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</si>
  <si>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</si>
  <si>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</si>
  <si>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</si>
  <si>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</si>
  <si>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</si>
  <si>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</si>
  <si>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</si>
  <si>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</si>
  <si>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</si>
  <si>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</si>
  <si>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</si>
  <si>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</si>
  <si>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</si>
  <si>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</si>
  <si>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</si>
  <si>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</si>
  <si>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</si>
  <si>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</si>
  <si>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</si>
  <si>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</si>
  <si>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</si>
  <si>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</si>
  <si>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</si>
  <si>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</si>
  <si>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</si>
  <si>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</si>
  <si>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</si>
  <si>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</si>
  <si>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</si>
  <si>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</si>
  <si>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</si>
  <si>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</si>
  <si>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</si>
  <si>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</si>
  <si>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</si>
  <si>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</si>
  <si>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</si>
  <si>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</si>
  <si>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</si>
  <si>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</si>
  <si>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</si>
  <si>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</si>
  <si>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</si>
  <si>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</si>
  <si>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</si>
  <si>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</si>
  <si>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</si>
  <si>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</si>
  <si>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</si>
  <si>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</si>
  <si>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</si>
  <si>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</si>
  <si>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</si>
  <si>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</si>
  <si>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</si>
  <si>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</si>
  <si>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</si>
  <si>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</si>
  <si>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</si>
  <si>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</si>
  <si>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</si>
  <si>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</si>
  <si>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</si>
  <si>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</si>
  <si>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</si>
  <si>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</si>
  <si>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</si>
  <si>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</si>
  <si>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</si>
  <si>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</si>
  <si>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</si>
  <si>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</si>
  <si>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</si>
  <si>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</si>
  <si>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</si>
  <si>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</si>
  <si>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</si>
  <si>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</si>
  <si>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</si>
  <si>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</si>
  <si>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</si>
  <si>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</si>
  <si>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</si>
  <si>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</si>
  <si>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</si>
  <si>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</si>
  <si>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</si>
  <si>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</si>
  <si>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</si>
  <si>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</si>
  <si>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</si>
  <si>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</si>
  <si>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</si>
  <si>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</si>
  <si>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</si>
  <si>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</si>
  <si>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</si>
  <si>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</si>
  <si>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</si>
  <si>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</si>
  <si>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</si>
  <si>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</si>
  <si>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</si>
  <si>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</si>
  <si>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</si>
  <si>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</si>
  <si>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</si>
  <si>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</si>
  <si>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</si>
  <si>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</si>
  <si>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</si>
  <si>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</si>
  <si>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</si>
  <si>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</si>
  <si>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</si>
  <si>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</si>
  <si>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</si>
  <si>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</si>
  <si>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</si>
  <si>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</si>
  <si>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</si>
  <si>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</si>
  <si>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</si>
  <si>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</si>
  <si>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</si>
  <si>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</si>
  <si>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</si>
  <si>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</si>
  <si>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</si>
  <si>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</si>
  <si>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</si>
  <si>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</si>
  <si>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</si>
  <si>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</si>
  <si>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</si>
  <si>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</si>
  <si>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</si>
  <si>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</si>
  <si>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</si>
  <si>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</si>
  <si>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</si>
  <si>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</si>
  <si>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</si>
  <si>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</si>
  <si>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</si>
  <si>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</si>
  <si>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</si>
  <si>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</si>
  <si>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</si>
  <si>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</si>
  <si>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</si>
  <si>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</si>
  <si>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</si>
  <si>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</si>
  <si>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</si>
  <si>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</si>
  <si>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</si>
  <si>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</si>
  <si>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</si>
  <si>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</si>
  <si>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</si>
  <si>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</si>
  <si>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</si>
  <si>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</si>
  <si>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</si>
  <si>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</si>
  <si>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</si>
  <si>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</si>
  <si>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</si>
  <si>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</si>
  <si>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</si>
  <si>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</si>
  <si>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</si>
  <si>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</si>
  <si>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</si>
  <si>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</si>
  <si>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</si>
  <si>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</si>
  <si>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</si>
  <si>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</si>
  <si>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</si>
  <si>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</si>
  <si>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</si>
  <si>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</si>
  <si>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</si>
  <si>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</si>
  <si>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</si>
  <si>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</si>
  <si>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</si>
  <si>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</si>
  <si>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</si>
  <si>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</si>
  <si>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</si>
  <si>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</si>
  <si>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</si>
  <si>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</si>
  <si>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</si>
  <si>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</si>
  <si>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</si>
  <si>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</si>
  <si>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</si>
  <si>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</si>
  <si>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</si>
  <si>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</si>
  <si>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</si>
  <si>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</si>
  <si>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</si>
  <si>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</si>
  <si>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</si>
  <si>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</si>
  <si>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</si>
  <si>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</si>
  <si>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</si>
  <si>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</si>
  <si>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</si>
  <si>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</si>
  <si>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</si>
  <si>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</si>
  <si>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</si>
  <si>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</si>
  <si>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</si>
  <si>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</si>
  <si>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</si>
  <si>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</si>
  <si>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</si>
  <si>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</si>
  <si>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</si>
  <si>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</si>
  <si>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</si>
  <si>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</si>
  <si>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</si>
  <si>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</si>
  <si>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</si>
  <si>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</si>
  <si>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</si>
  <si>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</si>
  <si>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</si>
  <si>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</si>
  <si>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</si>
  <si>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</si>
  <si>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</si>
  <si>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</si>
  <si>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</si>
  <si>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</si>
  <si>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</si>
  <si>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</si>
  <si>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</si>
  <si>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</si>
  <si>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</si>
  <si>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</si>
  <si>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</si>
  <si>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</si>
  <si>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</si>
  <si>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</si>
  <si>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</si>
  <si>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</si>
  <si>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</si>
  <si>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</si>
  <si>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</si>
  <si>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</si>
  <si>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</si>
  <si>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</si>
  <si>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</si>
  <si>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</si>
  <si>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</si>
  <si>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</si>
  <si>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</si>
  <si>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</si>
  <si>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</si>
  <si>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</si>
  <si>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</si>
  <si>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</si>
  <si>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</si>
  <si>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</si>
  <si>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</si>
  <si>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</si>
  <si>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</si>
  <si>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</si>
  <si>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</si>
  <si>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</si>
  <si>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</si>
  <si>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</si>
  <si>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</si>
  <si>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</si>
  <si>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</si>
  <si>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</si>
  <si>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</si>
  <si>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</si>
  <si>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</si>
  <si>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</si>
  <si>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</si>
  <si>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</si>
  <si>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</si>
  <si>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</si>
  <si>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</si>
  <si>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</si>
  <si>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</si>
  <si>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</si>
  <si>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</si>
  <si>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</si>
  <si>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</si>
  <si>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</si>
  <si>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</si>
  <si>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</si>
  <si>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</si>
  <si>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</si>
  <si>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</si>
  <si>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</si>
  <si>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</si>
  <si>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</si>
  <si>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</si>
  <si>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</si>
  <si>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</si>
  <si>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</si>
  <si>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</si>
  <si>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</si>
  <si>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</si>
  <si>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</si>
  <si>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</si>
  <si>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</si>
  <si>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</si>
  <si>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</si>
  <si>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</si>
  <si>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</si>
  <si>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</si>
  <si>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</si>
  <si>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</si>
  <si>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</si>
  <si>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</si>
  <si>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</si>
  <si>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</si>
  <si>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</si>
  <si>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</si>
  <si>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</si>
  <si>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</si>
  <si>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</si>
  <si>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</si>
  <si>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</si>
  <si>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</si>
  <si>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</si>
  <si>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</si>
  <si>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</si>
  <si>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</si>
  <si>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</si>
  <si>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</si>
  <si>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</si>
  <si>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</si>
  <si>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</si>
  <si>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</si>
  <si>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</si>
  <si>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</si>
  <si>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</si>
  <si>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</si>
  <si>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</si>
  <si>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</si>
  <si>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</si>
  <si>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</si>
  <si>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</si>
  <si>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</si>
  <si>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</si>
  <si>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</si>
  <si>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</si>
  <si>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</si>
  <si>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</si>
  <si>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</si>
  <si>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</si>
  <si>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</si>
  <si>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</si>
  <si>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</si>
  <si>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</si>
  <si>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</si>
  <si>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</si>
  <si>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</si>
  <si>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</si>
  <si>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</si>
  <si>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</si>
  <si>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</si>
  <si>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</si>
  <si>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</si>
  <si>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</si>
  <si>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</si>
  <si>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</si>
  <si>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</si>
  <si>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</si>
  <si>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</si>
  <si>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</si>
  <si>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</si>
  <si>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</si>
  <si>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</si>
  <si>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</si>
  <si>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</si>
  <si>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</si>
  <si>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</si>
  <si>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</si>
  <si>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</si>
  <si>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</si>
  <si>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</si>
  <si>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</si>
  <si>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</si>
  <si>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</si>
  <si>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</si>
  <si>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</si>
  <si>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</si>
  <si>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</si>
  <si>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</si>
  <si>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</si>
  <si>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</si>
  <si>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</si>
  <si>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</si>
  <si>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</si>
  <si>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</si>
  <si>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</si>
  <si>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</si>
  <si>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</si>
  <si>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</si>
  <si>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</si>
  <si>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</si>
  <si>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</si>
  <si>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</si>
  <si>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</si>
  <si>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</si>
  <si>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</si>
  <si>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</si>
  <si>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</si>
  <si>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</si>
  <si>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</si>
  <si>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</si>
  <si>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</si>
  <si>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</si>
  <si>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</si>
  <si>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</si>
  <si>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</si>
  <si>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</si>
  <si>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</si>
  <si>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</si>
  <si>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</si>
  <si>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</si>
  <si>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</si>
  <si>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</si>
  <si>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</si>
  <si>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</si>
  <si>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</si>
  <si>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</si>
  <si>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</si>
  <si>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</si>
  <si>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</si>
  <si>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</si>
  <si>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</si>
  <si>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</si>
  <si>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</si>
  <si>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</si>
  <si>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</si>
  <si>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</si>
  <si>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</si>
  <si>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</si>
  <si>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</si>
  <si>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</si>
  <si>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</si>
  <si>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</si>
  <si>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</si>
  <si>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</si>
  <si>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</si>
  <si>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</si>
  <si>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</si>
  <si>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</si>
  <si>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</si>
  <si>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</si>
  <si>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</si>
  <si>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</si>
  <si>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</si>
  <si>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</si>
  <si>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</si>
  <si>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</si>
  <si>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</si>
  <si>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</si>
  <si>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</si>
  <si>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</si>
  <si>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</si>
  <si>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</si>
  <si>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</si>
  <si>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</si>
  <si>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</si>
  <si>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</si>
  <si>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</si>
  <si>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</si>
  <si>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</si>
  <si>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</si>
  <si>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</si>
  <si>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</si>
  <si>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</si>
  <si>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</si>
  <si>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</si>
  <si>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</si>
  <si>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</si>
  <si>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</si>
  <si>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</si>
  <si>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</si>
  <si>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</si>
  <si>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</si>
  <si>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</si>
  <si>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</si>
  <si>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</si>
  <si>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</si>
  <si>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</si>
  <si>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</si>
  <si>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</si>
  <si>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</si>
  <si>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</si>
  <si>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</si>
  <si>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</si>
  <si>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</si>
  <si>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</si>
  <si>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</si>
  <si>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</si>
  <si>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</si>
  <si>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</si>
  <si>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</si>
  <si>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</si>
  <si>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</si>
  <si>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</si>
  <si>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</si>
  <si>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</si>
  <si>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</si>
  <si>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</si>
  <si>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</si>
  <si>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</si>
  <si>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</si>
  <si>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</si>
  <si>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</si>
  <si>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</si>
  <si>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</si>
  <si>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</si>
  <si>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</si>
  <si>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</si>
  <si>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</si>
  <si>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</si>
  <si>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</si>
  <si>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</si>
  <si>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</si>
  <si>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</si>
  <si>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</si>
  <si>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</si>
  <si>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</si>
  <si>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</si>
  <si>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</si>
  <si>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</si>
  <si>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</si>
  <si>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</si>
  <si>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</si>
  <si>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</si>
  <si>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</si>
  <si>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</si>
  <si>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</si>
  <si>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</si>
  <si>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</si>
  <si>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</si>
  <si>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</si>
  <si>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</si>
  <si>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</si>
  <si>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</si>
  <si>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</si>
  <si>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</si>
  <si>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</si>
  <si>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</si>
  <si>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</si>
  <si>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</si>
  <si>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</si>
  <si>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</si>
  <si>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</si>
  <si>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</si>
  <si>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</si>
  <si>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</si>
  <si>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</si>
  <si>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</si>
  <si>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</si>
  <si>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</si>
  <si>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</si>
  <si>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</si>
  <si>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</si>
  <si>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</si>
  <si>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</si>
  <si>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</si>
  <si>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</si>
  <si>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</si>
  <si>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</si>
  <si>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</si>
  <si>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</si>
  <si>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</si>
  <si>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</si>
  <si>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</si>
  <si>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</si>
  <si>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</si>
  <si>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</si>
  <si>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</si>
  <si>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</si>
  <si>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</si>
  <si>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</si>
  <si>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</si>
  <si>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</si>
  <si>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</si>
  <si>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</si>
  <si>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</si>
  <si>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</si>
  <si>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</si>
  <si>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</si>
  <si>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</si>
  <si>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</si>
  <si>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</si>
  <si>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</si>
  <si>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</si>
  <si>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</si>
  <si>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</si>
  <si>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</si>
  <si>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</si>
  <si>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</si>
  <si>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</si>
  <si>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</si>
  <si>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</si>
  <si>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</si>
  <si>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</si>
  <si>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</si>
  <si>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</si>
  <si>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</si>
  <si>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</si>
  <si>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</si>
  <si>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</si>
  <si>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</si>
  <si>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</si>
  <si>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</si>
  <si>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</si>
  <si>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</si>
  <si>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</si>
  <si>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</si>
  <si>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</si>
  <si>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</si>
  <si>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</si>
  <si>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</si>
  <si>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</si>
  <si>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</si>
  <si>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</si>
  <si>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</si>
  <si>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</si>
  <si>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</si>
  <si>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</si>
  <si>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</si>
  <si>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</si>
  <si>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</si>
  <si>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</si>
  <si>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</si>
  <si>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</si>
  <si>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</si>
  <si>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</si>
  <si>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</si>
  <si>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</si>
  <si>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</si>
  <si>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</si>
  <si>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</si>
  <si>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</si>
  <si>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</si>
  <si>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</si>
  <si>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</si>
  <si>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</si>
  <si>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</si>
  <si>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</si>
  <si>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</si>
  <si>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</si>
  <si>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</si>
  <si>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</si>
  <si>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</si>
  <si>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</si>
  <si>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</si>
  <si>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</si>
  <si>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</si>
  <si>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</si>
  <si>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</si>
  <si>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</si>
  <si>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</si>
  <si>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</si>
  <si>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</si>
  <si>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</si>
  <si>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</si>
  <si>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</si>
  <si>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</si>
  <si>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</si>
  <si>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</si>
  <si>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</si>
  <si>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</si>
  <si>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</si>
  <si>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</si>
  <si>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</si>
  <si>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</si>
  <si>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</si>
  <si>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</si>
  <si>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</si>
  <si>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</si>
  <si>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</si>
  <si>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</si>
  <si>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</si>
  <si>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</si>
  <si>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</si>
  <si>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</si>
  <si>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</si>
  <si>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</si>
  <si>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</si>
  <si>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</si>
  <si>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</si>
  <si>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</si>
  <si>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</si>
  <si>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</si>
  <si>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</si>
  <si>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</si>
  <si>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</si>
  <si>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</si>
  <si>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</si>
  <si>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</si>
  <si>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</si>
  <si>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</si>
  <si>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</si>
  <si>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</si>
  <si>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</si>
  <si>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</si>
  <si>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</si>
  <si>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</si>
  <si>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</si>
  <si>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</si>
  <si>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</si>
  <si>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</si>
  <si>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</si>
  <si>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</si>
  <si>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</si>
  <si>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</si>
  <si>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</si>
  <si>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</si>
  <si>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</si>
  <si>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</si>
  <si>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</si>
  <si>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</si>
  <si>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</si>
  <si>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</si>
  <si>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</si>
  <si>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</si>
  <si>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</si>
  <si>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</si>
  <si>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</si>
  <si>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</si>
  <si>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</si>
  <si>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</si>
  <si>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</si>
  <si>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</si>
  <si>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</si>
  <si>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</si>
  <si>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</si>
  <si>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</si>
  <si>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</si>
  <si>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</si>
  <si>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</si>
  <si>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</si>
  <si>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</si>
  <si>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</si>
  <si>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</si>
  <si>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</si>
  <si>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</si>
  <si>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</si>
  <si>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</si>
  <si>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</si>
  <si>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</si>
  <si>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</si>
  <si>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</si>
  <si>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</si>
  <si>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</si>
  <si>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</si>
  <si>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</si>
  <si>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</si>
  <si>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</si>
  <si>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</si>
  <si>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</si>
  <si>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</si>
  <si>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</si>
  <si>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</si>
  <si>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</si>
  <si>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</si>
  <si>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</si>
  <si>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</si>
  <si>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</si>
  <si>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</si>
  <si>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</si>
  <si>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</si>
  <si>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</si>
  <si>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</si>
  <si>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</si>
  <si>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</si>
  <si>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</si>
  <si>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</si>
  <si>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</si>
  <si>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</si>
  <si>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</si>
  <si>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</si>
  <si>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</si>
  <si>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</si>
  <si>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</si>
  <si>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</si>
  <si>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</si>
  <si>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</si>
  <si>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</si>
  <si>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</si>
  <si>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</si>
  <si>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</si>
  <si>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</si>
  <si>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</si>
  <si>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</si>
  <si>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</si>
  <si>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</si>
  <si>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</si>
  <si>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</si>
  <si>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</si>
  <si>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</si>
  <si>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</si>
  <si>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</si>
  <si>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</si>
  <si>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</si>
  <si>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</si>
  <si>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</si>
  <si>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</si>
  <si>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</si>
  <si>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</si>
  <si>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</si>
  <si>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</si>
  <si>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</si>
  <si>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</si>
  <si>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</si>
  <si>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</si>
  <si>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</si>
  <si>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</si>
  <si>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</si>
  <si>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</si>
  <si>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</si>
  <si>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</si>
  <si>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</si>
  <si>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</si>
  <si>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</si>
  <si>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</si>
  <si>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</si>
  <si>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</si>
  <si>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</si>
  <si>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</si>
  <si>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</si>
  <si>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</si>
  <si>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</si>
  <si>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</si>
  <si>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</si>
  <si>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</si>
  <si>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</si>
  <si>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</si>
  <si>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</si>
  <si>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</si>
  <si>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</si>
  <si>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</si>
  <si>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</si>
  <si>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</si>
  <si>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</si>
  <si>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</si>
  <si>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</si>
  <si>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</si>
  <si>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</si>
  <si>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</si>
  <si>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</si>
  <si>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</si>
  <si>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</si>
  <si>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</si>
  <si>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</si>
  <si>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</si>
  <si>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</si>
  <si>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</si>
  <si>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</si>
  <si>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</si>
  <si>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</si>
  <si>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</si>
  <si>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</si>
  <si>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</si>
  <si>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</si>
  <si>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</si>
  <si>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</si>
  <si>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</si>
  <si>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</si>
  <si>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</si>
  <si>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</si>
  <si>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</si>
  <si>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</si>
  <si>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</si>
  <si>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</si>
  <si>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</si>
  <si>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</si>
  <si>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</si>
  <si>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</si>
  <si>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</si>
  <si>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</si>
  <si>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</si>
  <si>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</si>
  <si>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</si>
  <si>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</si>
  <si>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</si>
  <si>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</si>
  <si>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</si>
  <si>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</si>
  <si>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</si>
  <si>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</si>
  <si>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</si>
  <si>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</si>
  <si>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</si>
  <si>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</si>
  <si>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</si>
  <si>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</si>
  <si>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</si>
  <si>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</si>
  <si>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</si>
  <si>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</si>
  <si>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</si>
  <si>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</si>
  <si>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</si>
  <si>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</si>
  <si>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</si>
  <si>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</si>
  <si>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</si>
  <si>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</si>
  <si>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</si>
  <si>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</si>
  <si>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</si>
  <si>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</si>
  <si>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</si>
  <si>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</si>
  <si>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</si>
  <si>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</si>
  <si>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</si>
  <si>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</si>
  <si>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</si>
  <si>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</si>
  <si>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</si>
  <si>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</si>
  <si>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</si>
  <si>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</si>
  <si>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</si>
  <si>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</si>
  <si>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</si>
  <si>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</si>
  <si>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</si>
  <si>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</si>
  <si>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</si>
  <si>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</si>
  <si>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</si>
  <si>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</si>
  <si>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</si>
  <si>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</si>
  <si>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</si>
  <si>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</si>
  <si>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</si>
  <si>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</si>
  <si>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</si>
  <si>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</si>
  <si>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</si>
  <si>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</si>
  <si>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</si>
  <si>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</si>
  <si>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</si>
  <si>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</si>
  <si>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</si>
  <si>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</si>
  <si>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</si>
  <si>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</si>
  <si>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</si>
  <si>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</si>
  <si>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</si>
  <si>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</si>
  <si>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</si>
  <si>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</si>
  <si>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</si>
  <si>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</si>
  <si>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</si>
  <si>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</si>
  <si>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</si>
  <si>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</si>
  <si>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</si>
  <si>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</si>
  <si>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</si>
  <si>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</si>
  <si>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</si>
  <si>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</si>
  <si>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</si>
  <si>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</si>
  <si>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</si>
  <si>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</si>
  <si>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</si>
  <si>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</si>
  <si>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</si>
  <si>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</si>
  <si>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</si>
  <si>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</si>
  <si>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</si>
  <si>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</si>
  <si>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</si>
  <si>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</si>
  <si>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</si>
  <si>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</si>
  <si>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</si>
  <si>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</si>
  <si>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</si>
  <si>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</si>
  <si>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</si>
  <si>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</si>
  <si>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</si>
  <si>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</si>
  <si>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</si>
  <si>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</si>
  <si>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</si>
  <si>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</si>
  <si>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</si>
  <si>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</si>
  <si>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</si>
  <si>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</si>
  <si>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</si>
  <si>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</si>
  <si>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</si>
  <si>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</si>
  <si>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</si>
  <si>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</si>
  <si>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</si>
  <si>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</si>
  <si>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</si>
  <si>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</si>
  <si>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</si>
  <si>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</si>
  <si>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</si>
  <si>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</si>
  <si>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</si>
  <si>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</si>
  <si>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</si>
  <si>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</si>
  <si>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</si>
  <si>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</si>
  <si>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</si>
  <si>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</si>
  <si>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</si>
  <si>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</si>
  <si>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</si>
  <si>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</si>
  <si>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</si>
  <si>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</si>
  <si>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</si>
  <si>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</si>
  <si>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</si>
  <si>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</si>
  <si>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</si>
  <si>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</si>
  <si>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</si>
  <si>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</si>
  <si>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</si>
  <si>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</si>
  <si>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</si>
  <si>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</si>
  <si>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</si>
  <si>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</si>
  <si>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</si>
  <si>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</si>
  <si>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</si>
  <si>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</si>
  <si>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</si>
  <si>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</si>
  <si>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</si>
  <si>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</si>
  <si>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</si>
  <si>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</si>
  <si>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</si>
  <si>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</si>
  <si>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</si>
  <si>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</si>
  <si>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</si>
  <si>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</si>
  <si>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</si>
  <si>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</si>
  <si>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</si>
  <si>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</si>
  <si>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</si>
  <si>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</si>
  <si>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</si>
  <si>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</si>
  <si>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</si>
  <si>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</si>
  <si>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</si>
  <si>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</si>
  <si>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</si>
  <si>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</si>
  <si>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</si>
  <si>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</si>
  <si>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</si>
  <si>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</si>
  <si>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</si>
  <si>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</si>
  <si>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</si>
  <si>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</si>
  <si>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</si>
  <si>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</si>
  <si>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</si>
  <si>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</si>
  <si>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</si>
  <si>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</si>
  <si>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</si>
  <si>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</si>
  <si>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</si>
  <si>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</si>
  <si>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</si>
  <si>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</si>
  <si>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</si>
  <si>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</si>
  <si>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</si>
  <si>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</si>
  <si>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</si>
  <si>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</si>
  <si>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</si>
  <si>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</si>
  <si>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</si>
  <si>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</si>
  <si>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</si>
  <si>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</si>
  <si>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</si>
  <si>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</si>
  <si>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</si>
  <si>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</si>
  <si>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</si>
  <si>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</si>
  <si>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</si>
  <si>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</si>
  <si>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</si>
  <si>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</si>
  <si>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</si>
  <si>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</si>
  <si>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</si>
  <si>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</si>
  <si>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</si>
  <si>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</si>
  <si>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</si>
  <si>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</si>
  <si>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</si>
  <si>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</si>
  <si>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</si>
  <si>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</si>
  <si>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</si>
  <si>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</si>
  <si>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</si>
  <si>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</si>
  <si>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</si>
  <si>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</si>
  <si>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</si>
  <si>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</si>
  <si>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</si>
  <si>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</si>
  <si>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</si>
  <si>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</si>
  <si>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</si>
  <si>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</si>
  <si>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</si>
  <si>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</si>
  <si>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</si>
  <si>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</si>
  <si>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</si>
  <si>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</si>
  <si>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</si>
  <si>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</si>
  <si>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</si>
  <si>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</si>
  <si>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</si>
  <si>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</si>
  <si>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</si>
  <si>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</si>
  <si>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</si>
  <si>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</si>
  <si>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</si>
  <si>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</si>
  <si>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</si>
  <si>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</si>
  <si>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</si>
  <si>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</si>
  <si>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</si>
  <si>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</si>
  <si>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</si>
  <si>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</si>
  <si>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</si>
  <si>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</si>
  <si>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</si>
  <si>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</si>
  <si>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</si>
  <si>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</si>
  <si>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</si>
  <si>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</si>
  <si>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</si>
  <si>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</si>
  <si>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</si>
  <si>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</si>
  <si>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</si>
  <si>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</si>
  <si>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</si>
  <si>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</si>
  <si>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</si>
  <si>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</si>
  <si>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</si>
  <si>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</si>
  <si>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</si>
  <si>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</si>
  <si>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</si>
  <si>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</si>
  <si>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</si>
  <si>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</si>
  <si>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</si>
  <si>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</si>
  <si>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</si>
  <si>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</si>
  <si>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</si>
  <si>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</si>
  <si>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</si>
  <si>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</si>
  <si>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</si>
  <si>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</si>
  <si>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</si>
  <si>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</si>
  <si>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</si>
  <si>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</si>
  <si>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</si>
  <si>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</si>
  <si>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</si>
  <si>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</si>
  <si>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</si>
  <si>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</si>
  <si>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</si>
  <si>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</si>
  <si>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</si>
  <si>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</si>
  <si>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</si>
  <si>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</si>
  <si>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</si>
  <si>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</si>
  <si>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</si>
  <si>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</si>
  <si>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</si>
  <si>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</si>
  <si>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</si>
  <si>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</si>
  <si>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</si>
  <si>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</si>
  <si>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</si>
  <si>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</si>
  <si>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</si>
  <si>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</si>
  <si>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</si>
  <si>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</si>
  <si>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</si>
  <si>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</si>
  <si>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</si>
  <si>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</si>
  <si>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</si>
  <si>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</si>
  <si>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</si>
  <si>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</si>
  <si>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</si>
  <si>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</si>
  <si>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</si>
  <si>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</si>
  <si>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</si>
  <si>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</si>
  <si>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</si>
  <si>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</si>
  <si>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</si>
  <si>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</si>
  <si>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</si>
  <si>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</si>
  <si>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</si>
  <si>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</si>
  <si>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</si>
  <si>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</si>
  <si>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</si>
  <si>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</si>
  <si>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</si>
  <si>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</si>
  <si>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</si>
  <si>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</si>
  <si>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</si>
  <si>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</si>
  <si>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</si>
  <si>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</si>
  <si>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</si>
  <si>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</si>
  <si>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</si>
  <si>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</si>
  <si>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</si>
  <si>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</si>
  <si>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</si>
  <si>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</si>
  <si>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</si>
  <si>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</si>
  <si>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</si>
  <si>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</si>
  <si>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</si>
  <si>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</si>
  <si>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</si>
  <si>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</si>
  <si>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</si>
  <si>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</si>
  <si>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</si>
  <si>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</si>
  <si>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</si>
  <si>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</si>
  <si>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</si>
  <si>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</si>
  <si>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</si>
  <si>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</si>
  <si>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</si>
  <si>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</si>
  <si>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</si>
  <si>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</si>
  <si>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</si>
  <si>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</si>
  <si>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</si>
  <si>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</si>
  <si>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</si>
  <si>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</si>
  <si>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</si>
  <si>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</si>
  <si>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</si>
  <si>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</si>
  <si>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</si>
  <si>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</si>
  <si>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</si>
  <si>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</si>
  <si>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</si>
  <si>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</si>
  <si>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</si>
  <si>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</si>
  <si>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</si>
  <si>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</si>
  <si>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</si>
  <si>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</si>
  <si>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</si>
  <si>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</si>
  <si>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</si>
  <si>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</si>
  <si>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</si>
  <si>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</si>
  <si>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</si>
  <si>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</si>
  <si>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</si>
  <si>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</si>
  <si>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</si>
  <si>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</si>
  <si>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</si>
  <si>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</si>
  <si>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</si>
  <si>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</si>
  <si>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</si>
  <si>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</si>
  <si>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</si>
  <si>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</si>
  <si>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</si>
  <si>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</si>
  <si>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</si>
  <si>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</si>
  <si>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</si>
  <si>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</si>
  <si>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</si>
  <si>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</si>
  <si>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</si>
  <si>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</si>
  <si>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</si>
  <si>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</si>
  <si>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</si>
  <si>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</si>
  <si>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</si>
  <si>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</si>
  <si>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</si>
  <si>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</si>
  <si>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</si>
  <si>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</si>
  <si>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</si>
  <si>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</si>
  <si>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</si>
  <si>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</si>
  <si>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</si>
  <si>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</si>
  <si>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</si>
  <si>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</si>
  <si>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</si>
  <si>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</si>
  <si>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</si>
  <si>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</si>
  <si>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</si>
  <si>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</si>
  <si>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</si>
  <si>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</si>
  <si>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</si>
  <si>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</si>
  <si>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</si>
  <si>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</si>
  <si>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</si>
  <si>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</si>
  <si>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</si>
  <si>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</si>
  <si>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</si>
  <si>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</si>
  <si>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</si>
  <si>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</si>
  <si>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</si>
  <si>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</si>
  <si>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</si>
  <si>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</si>
  <si>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</si>
  <si>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</si>
  <si>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</si>
  <si>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</si>
  <si>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</si>
  <si>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</si>
  <si>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</si>
  <si>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</si>
  <si>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</si>
  <si>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</si>
  <si>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</si>
  <si>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</si>
  <si>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</si>
  <si>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</si>
  <si>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</si>
  <si>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</si>
  <si>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</si>
  <si>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</si>
  <si>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</si>
  <si>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</si>
  <si>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</si>
  <si>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</si>
  <si>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</si>
  <si>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</si>
  <si>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</si>
  <si>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</si>
  <si>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</si>
  <si>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</si>
  <si>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</si>
  <si>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</si>
  <si>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</si>
  <si>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</si>
  <si>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</si>
  <si>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</si>
  <si>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</si>
  <si>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</si>
  <si>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</si>
  <si>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</si>
  <si>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</si>
  <si>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</si>
  <si>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</si>
  <si>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</si>
  <si>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</si>
  <si>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</si>
  <si>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</si>
  <si>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</si>
  <si>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</si>
  <si>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</si>
  <si>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</si>
  <si>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</si>
  <si>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</si>
  <si>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</si>
  <si>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</si>
  <si>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</si>
  <si>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</si>
  <si>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</si>
  <si>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</si>
  <si>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</si>
  <si>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</si>
  <si>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</si>
  <si>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</si>
  <si>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</si>
  <si>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</si>
  <si>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</si>
  <si>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</si>
  <si>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</si>
  <si>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</si>
  <si>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</si>
  <si>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</si>
  <si>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</si>
  <si>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</si>
  <si>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</si>
  <si>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</si>
  <si>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</si>
  <si>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</si>
  <si>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</si>
  <si>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</si>
  <si>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</si>
  <si>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</si>
  <si>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</si>
  <si>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</si>
  <si>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</si>
  <si>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</si>
  <si>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</si>
  <si>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</si>
  <si>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</si>
  <si>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</si>
  <si>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</si>
  <si>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</si>
  <si>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</si>
  <si>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</si>
  <si>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</si>
  <si>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</si>
  <si>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</si>
  <si>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</si>
  <si>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</si>
  <si>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</si>
  <si>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</si>
  <si>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</si>
  <si>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</si>
  <si>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</si>
  <si>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</si>
  <si>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</si>
  <si>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</si>
  <si>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</si>
  <si>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</si>
  <si>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</si>
  <si>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</si>
  <si>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</si>
  <si>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</si>
  <si>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</si>
  <si>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</si>
  <si>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</si>
  <si>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</si>
  <si>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</si>
  <si>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</si>
  <si>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</si>
  <si>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</si>
  <si>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</si>
  <si>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</si>
  <si>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</si>
  <si>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</si>
  <si>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</si>
  <si>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</si>
  <si>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</si>
  <si>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</si>
  <si>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</si>
  <si>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</si>
  <si>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</si>
  <si>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</si>
  <si>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</si>
  <si>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</si>
  <si>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</si>
  <si>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</si>
  <si>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</si>
  <si>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</si>
  <si>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</si>
  <si>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</si>
  <si>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</si>
  <si>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</si>
  <si>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</si>
  <si>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</si>
  <si>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</si>
  <si>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</si>
  <si>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</si>
  <si>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</si>
  <si>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</si>
  <si>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</si>
  <si>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</si>
  <si>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</si>
  <si>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</si>
  <si>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</si>
  <si>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</si>
  <si>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</si>
  <si>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</si>
  <si>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</si>
  <si>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</si>
  <si>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</si>
  <si>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</si>
  <si>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</si>
  <si>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</si>
  <si>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</si>
  <si>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</si>
  <si>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</si>
  <si>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</si>
  <si>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</si>
  <si>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</si>
  <si>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</si>
  <si>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</si>
  <si>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</si>
  <si>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</si>
  <si>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</si>
  <si>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</si>
  <si>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</si>
  <si>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</si>
  <si>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</si>
  <si>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</si>
  <si>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</si>
  <si>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</si>
  <si>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</si>
  <si>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</si>
  <si>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</si>
  <si>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</si>
  <si>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</si>
  <si>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</si>
  <si>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</si>
  <si>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</si>
  <si>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</si>
  <si>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</si>
  <si>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</si>
  <si>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</si>
  <si>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</si>
  <si>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</si>
  <si>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</si>
  <si>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</si>
  <si>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</si>
  <si>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</si>
  <si>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</si>
  <si>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</si>
  <si>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</si>
  <si>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</si>
  <si>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</si>
  <si>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</si>
  <si>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</si>
  <si>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</si>
  <si>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</si>
  <si>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</si>
  <si>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</si>
  <si>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</si>
  <si>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</si>
  <si>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</si>
  <si>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</si>
  <si>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</si>
  <si>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</si>
  <si>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</si>
  <si>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</si>
  <si>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</si>
  <si>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</si>
  <si>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</si>
  <si>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</si>
  <si>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</si>
  <si>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</si>
  <si>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</si>
  <si>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</si>
  <si>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</si>
  <si>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</si>
  <si>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</si>
  <si>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</si>
  <si>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</si>
  <si>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</si>
  <si>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</si>
  <si>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</si>
  <si>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</si>
  <si>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</si>
  <si>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</si>
  <si>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</si>
  <si>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</si>
  <si>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</si>
  <si>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</si>
  <si>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</si>
  <si>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</si>
  <si>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</si>
  <si>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</si>
  <si>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</si>
  <si>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</si>
  <si>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</si>
  <si>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</si>
  <si>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</si>
  <si>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</si>
  <si>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</si>
  <si>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</si>
  <si>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</si>
  <si>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</si>
  <si>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</si>
  <si>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</si>
  <si>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</si>
  <si>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</si>
  <si>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</si>
  <si>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</si>
  <si>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</si>
  <si>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</si>
  <si>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</si>
  <si>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</si>
  <si>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</si>
  <si>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</si>
  <si>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</si>
  <si>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</si>
  <si>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</si>
  <si>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</si>
  <si>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</si>
  <si>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</si>
  <si>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</si>
  <si>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</si>
  <si>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</si>
  <si>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</si>
  <si>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</si>
  <si>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</si>
  <si>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</si>
  <si>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</si>
  <si>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</si>
  <si>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</si>
  <si>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</si>
  <si>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</si>
  <si>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</si>
  <si>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</si>
  <si>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</si>
  <si>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</si>
  <si>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</si>
  <si>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</si>
  <si>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</si>
  <si>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</si>
  <si>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</si>
  <si>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</si>
  <si>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</si>
  <si>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</si>
  <si>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</si>
  <si>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</si>
  <si>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</si>
  <si>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</si>
  <si>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</si>
  <si>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</si>
  <si>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</si>
  <si>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</si>
  <si>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</si>
  <si>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</si>
  <si>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</si>
  <si>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</si>
  <si>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</si>
  <si>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</si>
  <si>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</si>
  <si>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</si>
  <si>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</si>
  <si>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</si>
  <si>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</si>
  <si>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</si>
  <si>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</si>
  <si>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</si>
  <si>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</si>
  <si>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</si>
  <si>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</si>
  <si>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</si>
  <si>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</si>
  <si>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</si>
  <si>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</si>
  <si>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</si>
  <si>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</si>
  <si>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</si>
  <si>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</si>
  <si>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</si>
  <si>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</si>
  <si>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</si>
  <si>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</si>
  <si>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</si>
  <si>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</si>
  <si>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</si>
  <si>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</si>
  <si>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</si>
  <si>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</si>
  <si>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</si>
  <si>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</si>
  <si>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</si>
  <si>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</si>
  <si>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</si>
  <si>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</si>
  <si>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</si>
  <si>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</si>
  <si>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</si>
  <si>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</si>
  <si>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</si>
  <si>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</si>
  <si>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</si>
  <si>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</si>
  <si>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</si>
  <si>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</si>
  <si>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</si>
  <si>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</si>
  <si>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</si>
  <si>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</si>
  <si>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</si>
  <si>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</si>
  <si>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</si>
  <si>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</si>
  <si>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</si>
  <si>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</si>
  <si>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</si>
  <si>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</si>
  <si>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</si>
  <si>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</si>
  <si>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</si>
  <si>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</si>
  <si>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</si>
  <si>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</si>
  <si>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</si>
  <si>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</si>
  <si>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</si>
  <si>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</si>
  <si>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</si>
  <si>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</si>
  <si>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</si>
  <si>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</si>
  <si>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</si>
  <si>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</si>
  <si>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</si>
  <si>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</si>
  <si>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</si>
  <si>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</si>
  <si>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</si>
  <si>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</si>
  <si>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</si>
  <si>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</si>
  <si>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</si>
  <si>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</si>
  <si>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</si>
  <si>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</si>
  <si>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</si>
  <si>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</si>
  <si>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</si>
  <si>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</si>
  <si>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</si>
  <si>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</si>
  <si>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</si>
  <si>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</si>
  <si>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</si>
  <si>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</si>
  <si>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</si>
  <si>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</si>
  <si>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</si>
  <si>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</si>
  <si>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</si>
  <si>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</si>
  <si>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</si>
  <si>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</si>
  <si>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</si>
  <si>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</si>
  <si>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</si>
  <si>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</si>
  <si>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</si>
  <si>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</si>
  <si>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</si>
  <si>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</si>
  <si>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</si>
  <si>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</si>
  <si>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</si>
  <si>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</si>
  <si>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</si>
  <si>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</si>
  <si>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</si>
  <si>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</si>
  <si>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</si>
  <si>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</si>
  <si>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</si>
  <si>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</si>
  <si>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</si>
  <si>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</si>
  <si>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</si>
  <si>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</si>
  <si>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</si>
  <si>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</si>
  <si>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</si>
  <si>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</si>
  <si>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</si>
  <si>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</si>
  <si>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</si>
  <si>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</si>
  <si>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</si>
  <si>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</si>
  <si>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</si>
  <si>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</si>
  <si>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</si>
  <si>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</si>
  <si>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</si>
  <si>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</si>
  <si>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</si>
  <si>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</si>
  <si>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</si>
  <si>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</si>
  <si>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</si>
  <si>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</si>
  <si>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</si>
  <si>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</si>
  <si>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</si>
  <si>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</si>
  <si>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</si>
  <si>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</si>
  <si>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</si>
  <si>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</si>
  <si>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</si>
  <si>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</si>
  <si>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</si>
  <si>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</si>
  <si>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</si>
  <si>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</si>
  <si>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</si>
  <si>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</si>
  <si>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</si>
  <si>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</si>
  <si>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</si>
  <si>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</si>
  <si>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</si>
  <si>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</si>
  <si>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</si>
  <si>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</si>
  <si>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</si>
  <si>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</si>
  <si>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</si>
  <si>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</si>
  <si>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</si>
  <si>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</si>
  <si>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</si>
  <si>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</si>
  <si>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</si>
  <si>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</si>
  <si>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</si>
  <si>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</si>
  <si>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</si>
  <si>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</si>
  <si>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</si>
  <si>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</si>
  <si>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</si>
  <si>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</si>
  <si>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</si>
  <si>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</si>
  <si>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</si>
  <si>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</si>
  <si>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</si>
  <si>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</si>
  <si>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</si>
  <si>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</si>
  <si>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</si>
  <si>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</si>
  <si>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</si>
  <si>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</si>
  <si>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</si>
  <si>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</si>
  <si>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</si>
  <si>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</si>
  <si>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</si>
  <si>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</si>
  <si>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</si>
  <si>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</si>
  <si>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</si>
  <si>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</si>
  <si>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</si>
  <si>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</si>
  <si>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</si>
  <si>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</si>
  <si>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</si>
  <si>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</si>
  <si>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</si>
  <si>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</si>
  <si>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</si>
  <si>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</si>
  <si>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</si>
  <si>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</si>
  <si>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</si>
  <si>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</si>
  <si>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</si>
  <si>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</si>
  <si>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</si>
  <si>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</si>
  <si>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</si>
  <si>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</si>
  <si>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</si>
  <si>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</si>
  <si>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</si>
  <si>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</si>
  <si>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</si>
  <si>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</si>
  <si>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</si>
  <si>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</si>
  <si>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</si>
  <si>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</si>
  <si>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</si>
  <si>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</si>
  <si>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</si>
  <si>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</si>
  <si>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</si>
  <si>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</si>
  <si>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</si>
  <si>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</si>
  <si>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</si>
  <si>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</si>
  <si>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</si>
  <si>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</si>
  <si>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</si>
  <si>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</si>
  <si>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</si>
  <si>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</si>
  <si>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</si>
  <si>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</si>
  <si>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</si>
  <si>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</si>
  <si>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</si>
  <si>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</si>
  <si>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</si>
  <si>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</si>
  <si>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</si>
  <si>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</si>
  <si>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</si>
  <si>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</si>
  <si>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</si>
  <si>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</si>
  <si>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</si>
  <si>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</si>
  <si>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</si>
  <si>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</si>
  <si>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</si>
  <si>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</si>
  <si>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</si>
  <si>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</si>
  <si>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</si>
  <si>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</si>
  <si>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</si>
  <si>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</si>
  <si>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</si>
  <si>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</si>
  <si>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</si>
  <si>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</si>
  <si>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</si>
  <si>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</si>
  <si>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</si>
  <si>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</si>
  <si>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</si>
  <si>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</si>
  <si>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</si>
  <si>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</si>
  <si>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</si>
  <si>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</si>
  <si>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</si>
  <si>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</si>
  <si>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</si>
  <si>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</si>
  <si>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</si>
  <si>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</si>
  <si>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</si>
  <si>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</si>
  <si>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</si>
  <si>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</si>
  <si>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</si>
  <si>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</si>
  <si>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</si>
  <si>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</si>
  <si>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</si>
  <si>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</si>
  <si>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</si>
  <si>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</si>
  <si>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</si>
  <si>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</si>
  <si>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</si>
  <si>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</si>
  <si>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</si>
  <si>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</si>
  <si>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</si>
  <si>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</si>
  <si>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</si>
  <si>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</si>
  <si>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</si>
  <si>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</si>
  <si>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</si>
  <si>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</si>
  <si>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</si>
  <si>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</si>
  <si>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</si>
  <si>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</si>
  <si>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</si>
  <si>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</si>
  <si>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</si>
  <si>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</si>
  <si>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</si>
  <si>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</si>
  <si>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</si>
  <si>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</si>
  <si>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</si>
  <si>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</si>
  <si>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</si>
  <si>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</si>
  <si>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</si>
  <si>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</si>
  <si>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</si>
  <si>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</si>
  <si>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</si>
  <si>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</si>
  <si>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</si>
  <si>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</si>
  <si>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</si>
  <si>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</si>
  <si>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</si>
  <si>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</si>
  <si>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</si>
  <si>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</si>
  <si>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</si>
  <si>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</si>
  <si>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</si>
  <si>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</si>
  <si>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</si>
  <si>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</si>
  <si>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</si>
  <si>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</si>
  <si>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</si>
  <si>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</si>
  <si>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</si>
  <si>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</si>
  <si>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</si>
  <si>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</si>
  <si>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</si>
  <si>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</si>
  <si>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</si>
  <si>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</si>
  <si>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</si>
  <si>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</si>
  <si>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</si>
  <si>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</si>
  <si>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</si>
  <si>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</si>
  <si>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</si>
  <si>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</si>
  <si>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</si>
  <si>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</si>
  <si>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</si>
  <si>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</si>
  <si>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</si>
  <si>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</si>
  <si>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</si>
  <si>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</si>
  <si>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</si>
  <si>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</si>
  <si>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</si>
  <si>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</si>
  <si>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</si>
  <si>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</si>
  <si>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</si>
  <si>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</si>
  <si>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</si>
  <si>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</si>
  <si>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</si>
  <si>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</si>
  <si>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</si>
  <si>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</si>
  <si>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</si>
  <si>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</si>
  <si>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</si>
  <si>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</si>
  <si>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</si>
  <si>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</si>
  <si>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</si>
  <si>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</si>
  <si>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</si>
  <si>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</si>
  <si>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</si>
  <si>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</si>
  <si>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</si>
  <si>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</si>
  <si>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</si>
  <si>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</si>
  <si>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</si>
  <si>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</si>
  <si>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</si>
  <si>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</si>
  <si>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</si>
  <si>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</si>
  <si>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</si>
  <si>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</si>
  <si>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</si>
  <si>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</si>
  <si>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</si>
  <si>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</si>
  <si>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</si>
  <si>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</si>
  <si>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</si>
  <si>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</si>
  <si>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</si>
  <si>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</si>
  <si>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</si>
  <si>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</si>
  <si>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</si>
  <si>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</si>
  <si>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</si>
  <si>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</si>
  <si>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</si>
  <si>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</si>
  <si>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</si>
  <si>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</si>
  <si>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</si>
  <si>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</si>
  <si>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</si>
  <si>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</si>
  <si>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</si>
  <si>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</si>
  <si>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</si>
  <si>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</si>
  <si>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</si>
  <si>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</si>
  <si>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</si>
  <si>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</si>
  <si>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</si>
  <si>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</si>
  <si>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</si>
  <si>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</si>
  <si>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</si>
  <si>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</si>
  <si>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</si>
  <si>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</si>
  <si>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</si>
  <si>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</si>
  <si>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</si>
  <si>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</si>
  <si>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</si>
  <si>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</si>
  <si>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</si>
  <si>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</si>
  <si>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</si>
  <si>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</si>
  <si>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</si>
  <si>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</si>
  <si>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</si>
  <si>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</si>
  <si>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</si>
  <si>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</si>
  <si>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</si>
  <si>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</si>
  <si>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</si>
  <si>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</si>
  <si>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</si>
  <si>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</si>
  <si>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</si>
  <si>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</si>
  <si>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</si>
  <si>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</si>
  <si>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</si>
  <si>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</si>
  <si>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</si>
  <si>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</si>
  <si>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</si>
  <si>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</si>
  <si>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</si>
  <si>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</si>
  <si>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</si>
  <si>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</si>
  <si>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</si>
  <si>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</si>
  <si>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</si>
  <si>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</si>
  <si>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</si>
  <si>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</si>
  <si>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</si>
  <si>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</si>
  <si>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</si>
  <si>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</si>
  <si>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</si>
  <si>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</si>
  <si>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</si>
  <si>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</si>
  <si>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</si>
  <si>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</si>
  <si>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</si>
  <si>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</si>
  <si>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</si>
  <si>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</si>
  <si>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</si>
  <si>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</si>
  <si>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</si>
  <si>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</si>
  <si>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</si>
  <si>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</si>
  <si>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</si>
  <si>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</si>
  <si>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</si>
  <si>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</si>
  <si>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</si>
  <si>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</si>
  <si>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</si>
  <si>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</si>
  <si>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</si>
  <si>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</si>
  <si>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</si>
  <si>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</si>
  <si>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</si>
  <si>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</si>
  <si>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</si>
  <si>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</si>
  <si>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</si>
  <si>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</si>
  <si>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</si>
  <si>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</si>
  <si>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</si>
  <si>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</si>
  <si>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</si>
  <si>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</si>
  <si>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</si>
  <si>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</si>
  <si>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</si>
  <si>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</si>
  <si>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</si>
  <si>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</si>
  <si>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</si>
  <si>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</si>
  <si>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</si>
  <si>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</si>
  <si>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</si>
  <si>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</si>
  <si>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</si>
  <si>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</si>
  <si>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</si>
  <si>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</si>
  <si>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</si>
  <si>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</si>
  <si>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</si>
  <si>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</si>
  <si>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</si>
  <si>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</si>
  <si>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</si>
  <si>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</si>
  <si>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</si>
  <si>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</si>
  <si>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</si>
  <si>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</si>
  <si>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</si>
  <si>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</si>
  <si>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</si>
  <si>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</si>
  <si>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</si>
  <si>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</si>
  <si>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</si>
  <si>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</si>
  <si>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</si>
  <si>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</si>
  <si>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</si>
  <si>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</si>
  <si>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</si>
  <si>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</si>
  <si>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</si>
  <si>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</si>
  <si>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</si>
  <si>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</si>
  <si>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</si>
  <si>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</si>
  <si>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</si>
  <si>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</si>
  <si>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</si>
  <si>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</si>
  <si>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</si>
  <si>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</si>
  <si>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</si>
  <si>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</si>
  <si>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</si>
  <si>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</si>
  <si>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</si>
  <si>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</si>
  <si>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</si>
  <si>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</si>
  <si>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</si>
  <si>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</si>
  <si>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</si>
  <si>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</si>
  <si>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</si>
  <si>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</si>
  <si>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</si>
  <si>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</si>
  <si>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</si>
  <si>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</si>
  <si>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</si>
  <si>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</si>
  <si>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</si>
  <si>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</si>
  <si>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</si>
  <si>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</si>
  <si>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</si>
  <si>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</si>
  <si>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</si>
  <si>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</si>
  <si>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</si>
  <si>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</si>
  <si>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</si>
  <si>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</si>
  <si>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</si>
  <si>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</si>
  <si>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</si>
  <si>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</si>
  <si>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</si>
  <si>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</si>
  <si>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</si>
  <si>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</si>
  <si>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</si>
  <si>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</si>
  <si>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</si>
  <si>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</si>
  <si>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</si>
  <si>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</si>
  <si>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</si>
  <si>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</si>
  <si>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</si>
  <si>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</si>
  <si>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</si>
  <si>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</si>
  <si>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</si>
  <si>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</si>
  <si>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</si>
  <si>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</si>
  <si>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</si>
  <si>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</si>
  <si>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</si>
  <si>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</si>
  <si>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</si>
  <si>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</si>
  <si>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</si>
  <si>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</si>
  <si>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</si>
  <si>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</si>
  <si>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</si>
  <si>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</si>
  <si>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</si>
  <si>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</si>
  <si>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</si>
  <si>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</si>
  <si>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</si>
  <si>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</si>
  <si>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</si>
  <si>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</si>
  <si>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</si>
  <si>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</si>
  <si>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</si>
  <si>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</si>
  <si>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</si>
  <si>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</si>
  <si>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</si>
  <si>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</si>
  <si>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</si>
  <si>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</si>
  <si>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</si>
  <si>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</si>
  <si>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</si>
  <si>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</si>
  <si>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</si>
  <si>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</si>
  <si>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</si>
  <si>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</si>
  <si>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</si>
  <si>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</si>
  <si>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</si>
  <si>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</si>
  <si>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</si>
  <si>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</si>
  <si>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</si>
  <si>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</si>
  <si>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</si>
  <si>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</si>
  <si>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</si>
  <si>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</si>
  <si>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</si>
  <si>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</si>
  <si>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</si>
  <si>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</si>
  <si>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</si>
  <si>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</si>
  <si>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</si>
  <si>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</si>
  <si>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</si>
  <si>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</si>
  <si>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</si>
  <si>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</si>
  <si>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</si>
  <si>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</si>
  <si>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</si>
  <si>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</si>
  <si>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</si>
  <si>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</si>
  <si>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</si>
  <si>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</si>
  <si>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</si>
  <si>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</si>
  <si>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</si>
  <si>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</si>
  <si>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</si>
  <si>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</si>
  <si>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</si>
  <si>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</si>
  <si>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</si>
  <si>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</si>
  <si>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</si>
  <si>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</si>
  <si>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</si>
  <si>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</si>
  <si>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</si>
  <si>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</si>
  <si>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</si>
  <si>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</si>
  <si>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</si>
  <si>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</si>
  <si>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</si>
  <si>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</si>
  <si>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</si>
  <si>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</si>
  <si>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</si>
  <si>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</si>
  <si>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</si>
  <si>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</si>
  <si>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</si>
  <si>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</si>
  <si>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</si>
  <si>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</si>
  <si>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</si>
  <si>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</si>
  <si>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</si>
  <si>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</si>
  <si>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</si>
  <si>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</si>
  <si>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</si>
  <si>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</si>
  <si>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</si>
  <si>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</si>
  <si>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</si>
  <si>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</si>
  <si>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</si>
  <si>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</si>
  <si>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</si>
  <si>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</si>
  <si>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</si>
  <si>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</si>
  <si>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</si>
  <si>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</si>
  <si>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</si>
  <si>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</si>
  <si>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</si>
  <si>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</si>
  <si>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</si>
  <si>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</si>
  <si>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</si>
  <si>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</si>
  <si>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</si>
  <si>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</si>
  <si>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</si>
  <si>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</si>
  <si>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</si>
  <si>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</si>
  <si>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</si>
  <si>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</si>
  <si>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</si>
  <si>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</si>
  <si>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</si>
  <si>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</si>
  <si>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</si>
  <si>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</si>
  <si>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</si>
  <si>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</si>
  <si>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</si>
  <si>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</si>
  <si>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</si>
  <si>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</si>
  <si>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</si>
  <si>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</si>
  <si>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</si>
  <si>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</si>
  <si>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</si>
  <si>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</si>
  <si>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</si>
  <si>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</si>
  <si>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</si>
  <si>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</si>
  <si>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</si>
  <si>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</si>
  <si>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</si>
  <si>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</si>
  <si>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</si>
  <si>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</si>
  <si>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</si>
  <si>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</si>
  <si>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</si>
  <si>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</si>
  <si>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</si>
  <si>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</si>
  <si>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</si>
  <si>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</si>
  <si>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</si>
  <si>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</si>
  <si>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</si>
  <si>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</si>
  <si>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</si>
  <si>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</si>
  <si>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</si>
  <si>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</si>
  <si>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</si>
  <si>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</si>
  <si>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</si>
  <si>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</si>
  <si>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</si>
  <si>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</si>
  <si>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</si>
  <si>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</si>
  <si>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</si>
  <si>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</si>
  <si>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</si>
  <si>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</si>
  <si>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</si>
  <si>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</si>
  <si>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</si>
  <si>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</si>
  <si>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</si>
  <si>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</si>
  <si>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</si>
  <si>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</si>
  <si>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</si>
  <si>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</si>
  <si>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</si>
  <si>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</si>
  <si>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</si>
  <si>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</si>
  <si>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</si>
  <si>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</si>
  <si>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</si>
  <si>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</si>
  <si>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</si>
  <si>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</si>
  <si>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</si>
  <si>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</si>
  <si>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</si>
  <si>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</si>
  <si>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</si>
  <si>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</si>
  <si>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</si>
  <si>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</si>
  <si>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</si>
  <si>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</si>
  <si>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</si>
  <si>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</si>
  <si>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</si>
  <si>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</si>
  <si>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</si>
  <si>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</si>
  <si>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</si>
  <si>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</si>
  <si>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</si>
  <si>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</si>
  <si>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</si>
  <si>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</si>
  <si>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</si>
  <si>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</si>
  <si>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</si>
  <si>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</si>
  <si>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</si>
  <si>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</si>
  <si>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</si>
  <si>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</si>
  <si>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</si>
  <si>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</si>
  <si>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</si>
  <si>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</si>
  <si>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</si>
  <si>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</si>
  <si>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</si>
  <si>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</si>
  <si>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</si>
  <si>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</si>
  <si>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</si>
  <si>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</si>
  <si>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</si>
  <si>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</si>
  <si>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</si>
  <si>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</si>
  <si>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</si>
  <si>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</si>
  <si>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</si>
  <si>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</si>
  <si>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</si>
  <si>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</si>
  <si>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</si>
  <si>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</si>
  <si>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</si>
  <si>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</si>
  <si>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</si>
  <si>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</si>
  <si>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</si>
  <si>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</si>
  <si>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</si>
  <si>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</si>
  <si>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</si>
  <si>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</si>
  <si>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</si>
  <si>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</si>
  <si>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</si>
  <si>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</si>
  <si>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</si>
  <si>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</si>
  <si>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</si>
  <si>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</si>
  <si>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</si>
  <si>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</si>
  <si>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</si>
  <si>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</si>
  <si>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</si>
  <si>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</si>
  <si>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</si>
  <si>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</si>
  <si>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</si>
  <si>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</si>
  <si>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</si>
  <si>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</si>
  <si>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</si>
  <si>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</si>
  <si>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</si>
  <si>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</si>
  <si>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</si>
  <si>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</si>
  <si>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</si>
  <si>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</si>
  <si>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</si>
  <si>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</si>
  <si>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</si>
  <si>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</si>
  <si>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</si>
  <si>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</si>
  <si>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</si>
  <si>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</si>
  <si>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</si>
  <si>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</si>
  <si>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</si>
  <si>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</si>
  <si>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</si>
  <si>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</si>
  <si>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</si>
  <si>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</si>
  <si>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</si>
  <si>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</si>
  <si>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</si>
  <si>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</si>
  <si>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</si>
  <si>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</si>
  <si>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</si>
  <si>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</si>
  <si>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</si>
  <si>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</si>
  <si>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</si>
  <si>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</si>
  <si>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</si>
  <si>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</si>
  <si>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</si>
  <si>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</si>
  <si>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</si>
  <si>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</si>
  <si>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</si>
  <si>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</si>
  <si>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</si>
  <si>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</si>
  <si>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</si>
  <si>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</si>
  <si>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</si>
  <si>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</si>
  <si>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</si>
  <si>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</si>
  <si>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</si>
  <si>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</si>
  <si>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</si>
  <si>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</si>
  <si>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</si>
  <si>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</si>
  <si>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</si>
  <si>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</si>
  <si>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</si>
  <si>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</si>
  <si>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</si>
  <si>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</si>
  <si>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</si>
  <si>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</si>
  <si>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</si>
  <si>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</si>
  <si>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</si>
  <si>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</si>
  <si>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</si>
  <si>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</si>
  <si>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</si>
  <si>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</si>
  <si>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</si>
  <si>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</si>
  <si>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</si>
  <si>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</si>
  <si>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</si>
  <si>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</si>
  <si>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</si>
  <si>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</si>
  <si>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</si>
  <si>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</si>
  <si>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</si>
  <si>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</si>
  <si>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</si>
  <si>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</si>
  <si>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</si>
  <si>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</si>
  <si>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</si>
  <si>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</si>
  <si>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</si>
  <si>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</si>
  <si>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</si>
  <si>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</si>
  <si>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</si>
  <si>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</si>
  <si>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</si>
  <si>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</si>
  <si>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</si>
  <si>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</si>
  <si>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</si>
  <si>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</si>
  <si>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</si>
  <si>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</si>
  <si>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</si>
  <si>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</si>
  <si>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</si>
  <si>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</si>
  <si>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</si>
  <si>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</si>
  <si>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</si>
  <si>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</si>
  <si>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</si>
  <si>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</si>
  <si>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</si>
  <si>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</si>
  <si>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</si>
  <si>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</si>
  <si>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</si>
  <si>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</si>
  <si>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</si>
  <si>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</si>
  <si>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</si>
  <si>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</si>
  <si>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</si>
  <si>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</si>
  <si>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</si>
  <si>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</si>
  <si>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</si>
  <si>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</si>
  <si>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</si>
  <si>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</si>
  <si>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</si>
  <si>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</si>
  <si>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</si>
  <si>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</si>
  <si>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</si>
  <si>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</si>
  <si>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</si>
  <si>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</si>
  <si>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</si>
  <si>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</si>
  <si>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</si>
  <si>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</si>
  <si>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</si>
  <si>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</si>
  <si>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</si>
  <si>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</si>
  <si>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</si>
  <si>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</si>
  <si>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</si>
  <si>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</si>
  <si>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</si>
  <si>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</si>
  <si>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</si>
  <si>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</si>
  <si>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</si>
  <si>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</si>
  <si>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</si>
  <si>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</si>
  <si>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</si>
  <si>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</si>
  <si>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</si>
  <si>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</si>
  <si>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</si>
  <si>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</si>
  <si>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</si>
  <si>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</si>
  <si>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</si>
  <si>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</si>
  <si>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</si>
  <si>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</si>
  <si>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</si>
  <si>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</si>
  <si>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</si>
  <si>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</si>
  <si>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</si>
  <si>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</si>
  <si>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</si>
  <si>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</si>
  <si>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</si>
  <si>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</si>
  <si>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</si>
  <si>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</si>
  <si>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</si>
  <si>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</si>
  <si>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</si>
  <si>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</si>
  <si>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</si>
  <si>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</si>
  <si>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</si>
  <si>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</si>
  <si>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</si>
  <si>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</si>
  <si>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</si>
  <si>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</si>
  <si>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</si>
  <si>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</si>
  <si>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</si>
  <si>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</si>
  <si>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</si>
  <si>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</si>
  <si>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</si>
  <si>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</si>
  <si>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</si>
  <si>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</si>
  <si>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</si>
  <si>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</si>
  <si>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</si>
  <si>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</si>
  <si>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</si>
  <si>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</si>
  <si>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</si>
  <si>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</si>
  <si>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</si>
  <si>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</si>
  <si>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</si>
  <si>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</si>
  <si>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</si>
  <si>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</si>
  <si>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</si>
  <si>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</si>
  <si>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</si>
  <si>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</si>
  <si>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</si>
  <si>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</si>
  <si>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</si>
  <si>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</si>
  <si>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</si>
  <si>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</si>
  <si>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</si>
  <si>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</si>
  <si>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</si>
  <si>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</si>
  <si>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</si>
  <si>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</si>
  <si>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</si>
  <si>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</si>
  <si>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</si>
  <si>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</si>
  <si>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</si>
  <si>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</si>
  <si>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</si>
  <si>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</si>
  <si>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</si>
  <si>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</si>
  <si>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</si>
  <si>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</si>
  <si>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</si>
  <si>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</si>
  <si>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</si>
  <si>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</si>
  <si>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</si>
  <si>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</si>
  <si>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</si>
  <si>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</si>
  <si>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</si>
  <si>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</si>
  <si>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</si>
  <si>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</si>
  <si>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</si>
  <si>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</si>
  <si>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</si>
  <si>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</si>
  <si>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</si>
  <si>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</si>
  <si>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</si>
  <si>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</si>
  <si>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</si>
  <si>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</si>
  <si>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</si>
  <si>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</si>
  <si>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</si>
  <si>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</si>
  <si>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</si>
  <si>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</si>
  <si>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</si>
  <si>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</si>
  <si>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</si>
  <si>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</si>
  <si>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</si>
  <si>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</si>
  <si>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</si>
  <si>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</si>
  <si>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</si>
  <si>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</si>
  <si>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</si>
  <si>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</si>
  <si>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</si>
  <si>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</si>
  <si>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</si>
  <si>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</si>
  <si>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</si>
  <si>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</si>
  <si>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</si>
  <si>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</si>
  <si>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</si>
  <si>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</si>
  <si>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</si>
  <si>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</si>
  <si>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</si>
  <si>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</si>
  <si>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</si>
  <si>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</si>
  <si>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</si>
  <si>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</si>
  <si>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</si>
  <si>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</si>
  <si>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</si>
  <si>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</si>
  <si>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</si>
  <si>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</si>
  <si>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</si>
  <si>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</si>
  <si>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</si>
  <si>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</si>
  <si>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</si>
  <si>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</si>
  <si>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</si>
  <si>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</si>
  <si>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</si>
  <si>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</si>
  <si>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</si>
  <si>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</si>
  <si>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</si>
  <si>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</si>
  <si>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</si>
  <si>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</si>
  <si>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</si>
  <si>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</si>
  <si>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</si>
  <si>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</si>
  <si>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</si>
  <si>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</si>
  <si>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</si>
  <si>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</si>
  <si>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</si>
  <si>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</si>
  <si>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</si>
  <si>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</si>
  <si>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</si>
  <si>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</si>
  <si>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</si>
  <si>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</si>
  <si>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</si>
  <si>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</si>
  <si>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</si>
  <si>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</si>
  <si>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</si>
  <si>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</si>
  <si>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</si>
  <si>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</si>
  <si>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</si>
  <si>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</si>
  <si>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</si>
  <si>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</si>
  <si>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</si>
  <si>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</si>
  <si>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</si>
  <si>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</si>
  <si>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</si>
  <si>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</si>
  <si>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</si>
  <si>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</si>
  <si>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</si>
  <si>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</si>
  <si>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</si>
  <si>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</si>
  <si>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</si>
  <si>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</si>
  <si>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</si>
  <si>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</si>
  <si>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</si>
  <si>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</si>
  <si>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</si>
  <si>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</si>
  <si>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</si>
  <si>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</si>
  <si>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</si>
  <si>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</si>
  <si>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</si>
  <si>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</si>
  <si>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</si>
  <si>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</si>
  <si>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</si>
  <si>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</si>
  <si>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</si>
  <si>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</si>
  <si>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</si>
  <si>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</si>
  <si>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</si>
  <si>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</si>
  <si>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</si>
  <si>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</si>
  <si>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</si>
  <si>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</si>
  <si>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</si>
  <si>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</si>
  <si>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</si>
  <si>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</si>
  <si>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</si>
  <si>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</si>
  <si>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</si>
  <si>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</si>
  <si>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</si>
  <si>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</si>
  <si>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</si>
  <si>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</si>
  <si>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</si>
  <si>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</si>
  <si>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</si>
  <si>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</si>
  <si>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</si>
  <si>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</si>
  <si>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</si>
  <si>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</si>
  <si>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</si>
  <si>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</si>
  <si>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</si>
  <si>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</si>
  <si>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</si>
  <si>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</si>
  <si>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</si>
  <si>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</si>
  <si>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</si>
  <si>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</si>
  <si>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</si>
  <si>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</si>
  <si>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</si>
  <si>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</si>
  <si>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</si>
  <si>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</si>
  <si>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</si>
  <si>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</si>
  <si>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</si>
  <si>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</si>
  <si>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</si>
  <si>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</si>
  <si>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</si>
  <si>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</si>
  <si>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</si>
  <si>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</si>
  <si>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</si>
  <si>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</si>
  <si>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</si>
  <si>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</si>
  <si>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</si>
  <si>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</si>
  <si>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</si>
  <si>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</si>
  <si>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</si>
  <si>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</si>
  <si>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</si>
  <si>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</si>
  <si>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</si>
  <si>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</si>
  <si>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</si>
  <si>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</si>
  <si>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</si>
  <si>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</si>
  <si>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</si>
  <si>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</si>
  <si>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</si>
  <si>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</si>
  <si>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</si>
  <si>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</si>
  <si>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</si>
  <si>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</si>
  <si>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</si>
  <si>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</si>
  <si>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</si>
  <si>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</si>
  <si>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</si>
  <si>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</si>
  <si>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</si>
  <si>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</si>
  <si>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</si>
  <si>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</si>
  <si>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</si>
  <si>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</si>
  <si>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</si>
  <si>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</si>
  <si>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</si>
  <si>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</si>
  <si>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</si>
  <si>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</si>
  <si>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</si>
  <si>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</si>
  <si>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</si>
  <si>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</si>
  <si>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</si>
  <si>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</si>
  <si>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</si>
  <si>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</si>
  <si>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</si>
  <si>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</si>
  <si>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</si>
  <si>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</si>
  <si>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</si>
  <si>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</si>
  <si>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</si>
  <si>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</si>
  <si>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</si>
  <si>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</si>
  <si>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</si>
  <si>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</si>
  <si>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</si>
  <si>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</si>
  <si>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</si>
  <si>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</si>
  <si>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</si>
  <si>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</si>
  <si>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</si>
  <si>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</si>
  <si>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</si>
  <si>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</si>
  <si>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</si>
  <si>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</si>
  <si>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</si>
  <si>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</si>
  <si>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</si>
  <si>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</si>
  <si>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</si>
  <si>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</si>
  <si>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</si>
  <si>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</si>
  <si>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</si>
  <si>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</si>
  <si>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</si>
  <si>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</si>
  <si>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</si>
  <si>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</si>
  <si>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</si>
  <si>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</si>
  <si>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</si>
  <si>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</si>
  <si>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</si>
  <si>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</si>
  <si>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</si>
  <si>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</si>
  <si>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</si>
  <si>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</si>
  <si>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</si>
  <si>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</si>
  <si>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</si>
  <si>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</si>
  <si>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</si>
  <si>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</si>
  <si>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</si>
  <si>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</si>
  <si>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</si>
  <si>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</si>
  <si>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</si>
  <si>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</si>
  <si>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</si>
  <si>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</si>
  <si>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</si>
  <si>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</si>
  <si>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</si>
  <si>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</si>
  <si>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</si>
  <si>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</si>
  <si>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</si>
  <si>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</si>
  <si>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</si>
  <si>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</si>
  <si>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</si>
  <si>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</si>
  <si>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</si>
  <si>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</si>
  <si>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</si>
  <si>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</si>
  <si>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</si>
  <si>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</si>
  <si>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</si>
  <si>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</si>
  <si>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</si>
  <si>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</si>
  <si>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</si>
  <si>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</si>
  <si>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</si>
  <si>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</si>
  <si>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</si>
  <si>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</si>
  <si>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</si>
  <si>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</si>
  <si>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</si>
  <si>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</si>
  <si>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</si>
  <si>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</si>
  <si>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</si>
  <si>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</si>
  <si>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</si>
  <si>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</si>
  <si>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</si>
  <si>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</si>
  <si>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</si>
  <si>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</si>
  <si>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</si>
  <si>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</si>
  <si>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</si>
  <si>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</si>
  <si>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</si>
  <si>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</si>
  <si>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</si>
  <si>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</si>
  <si>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</si>
  <si>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</si>
  <si>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</si>
  <si>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</si>
  <si>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</si>
  <si>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</si>
  <si>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</si>
  <si>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</si>
  <si>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</si>
  <si>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</si>
  <si>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</si>
  <si>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</si>
  <si>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</si>
  <si>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</si>
  <si>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</si>
  <si>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</si>
  <si>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</si>
  <si>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</si>
  <si>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</si>
  <si>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</si>
  <si>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</si>
  <si>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</si>
  <si>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</si>
  <si>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</si>
  <si>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</si>
  <si>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</si>
  <si>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</si>
  <si>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</si>
  <si>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</si>
  <si>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</si>
  <si>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</si>
  <si>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</si>
  <si>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</si>
  <si>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</si>
  <si>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</si>
  <si>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</si>
  <si>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</si>
  <si>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</si>
  <si>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</si>
  <si>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</si>
  <si>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</si>
  <si>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</si>
  <si>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</si>
  <si>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</si>
  <si>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</si>
  <si>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</si>
  <si>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</si>
  <si>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</si>
  <si>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</si>
  <si>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</si>
  <si>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</si>
  <si>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</si>
  <si>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</si>
  <si>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</si>
  <si>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</si>
  <si>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</si>
  <si>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</si>
  <si>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</si>
  <si>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</si>
  <si>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</si>
  <si>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</si>
  <si>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</si>
  <si>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</si>
  <si>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</si>
  <si>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</si>
  <si>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</si>
  <si>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</si>
  <si>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</si>
  <si>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</si>
  <si>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</si>
  <si>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</si>
  <si>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</si>
  <si>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</si>
  <si>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</si>
  <si>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</si>
  <si>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</si>
  <si>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</si>
  <si>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</si>
  <si>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</si>
  <si>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</si>
  <si>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</si>
  <si>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</si>
  <si>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</si>
  <si>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</si>
  <si>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</si>
  <si>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</si>
  <si>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</si>
  <si>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</si>
  <si>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</si>
  <si>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</si>
  <si>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</si>
  <si>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</si>
  <si>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</si>
  <si>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</si>
  <si>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</si>
  <si>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</si>
  <si>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</si>
  <si>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</si>
  <si>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</si>
  <si>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</si>
  <si>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</si>
  <si>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</si>
  <si>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</si>
  <si>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</si>
  <si>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</si>
  <si>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</si>
  <si>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</si>
  <si>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</si>
  <si>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</si>
  <si>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</si>
  <si>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</si>
  <si>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</si>
  <si>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</si>
  <si>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</si>
  <si>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</si>
  <si>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</si>
  <si>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</si>
  <si>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</si>
  <si>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</si>
  <si>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</si>
  <si>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</si>
  <si>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</si>
  <si>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</si>
  <si>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</si>
  <si>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</si>
  <si>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</si>
  <si>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</si>
  <si>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</si>
  <si>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</si>
  <si>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</si>
  <si>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</si>
  <si>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</si>
  <si>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</si>
  <si>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</si>
  <si>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</si>
  <si>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</si>
  <si>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</si>
  <si>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</si>
  <si>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</si>
  <si>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</si>
  <si>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</si>
  <si>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</si>
  <si>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</si>
  <si>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</si>
  <si>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</si>
  <si>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</si>
  <si>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</si>
  <si>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</si>
  <si>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</si>
  <si>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</si>
  <si>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</si>
  <si>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</si>
  <si>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</si>
  <si>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</si>
  <si>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</si>
  <si>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</si>
  <si>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</si>
  <si>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</si>
  <si>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</si>
  <si>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</si>
  <si>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</si>
  <si>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</si>
  <si>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</si>
  <si>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</si>
  <si>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</si>
  <si>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</si>
  <si>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</si>
  <si>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</si>
  <si>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</si>
  <si>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</si>
  <si>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</si>
  <si>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</si>
  <si>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</si>
  <si>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</si>
  <si>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</si>
  <si>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</si>
  <si>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</si>
  <si>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</si>
  <si>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</si>
  <si>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</si>
  <si>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</si>
  <si>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</si>
  <si>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</si>
  <si>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</si>
  <si>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</si>
  <si>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</si>
  <si>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</si>
  <si>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</si>
  <si>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</si>
  <si>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</si>
  <si>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</si>
  <si>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</si>
  <si>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</si>
  <si>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</si>
  <si>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</si>
  <si>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</si>
  <si>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</si>
  <si>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</si>
  <si>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</si>
  <si>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</si>
  <si>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</si>
  <si>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</si>
  <si>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</si>
  <si>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</si>
  <si>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</si>
  <si>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</si>
  <si>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</si>
  <si>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</si>
  <si>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</si>
  <si>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</si>
  <si>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</si>
  <si>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</si>
  <si>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</si>
  <si>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</si>
  <si>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</si>
  <si>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</si>
  <si>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</si>
  <si>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</si>
  <si>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</si>
  <si>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</si>
  <si>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</si>
  <si>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</si>
  <si>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</si>
  <si>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</si>
  <si>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</si>
  <si>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</si>
  <si>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</si>
  <si>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</si>
  <si>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</si>
  <si>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</si>
  <si>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</si>
  <si>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</si>
  <si>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</si>
  <si>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</si>
  <si>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</si>
  <si>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</si>
  <si>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</si>
  <si>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</si>
  <si>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</si>
  <si>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</si>
  <si>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</si>
  <si>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</si>
  <si>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</si>
  <si>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</si>
  <si>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</si>
  <si>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</si>
  <si>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</si>
  <si>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</si>
  <si>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</si>
  <si>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</si>
  <si>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</si>
  <si>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</si>
  <si>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</si>
  <si>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</si>
  <si>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</si>
  <si>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</si>
  <si>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</si>
  <si>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</si>
  <si>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</si>
  <si>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</si>
  <si>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</si>
  <si>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</si>
  <si>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</si>
  <si>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</si>
  <si>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</si>
  <si>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</si>
  <si>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</si>
  <si>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</si>
  <si>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</si>
  <si>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</si>
  <si>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</si>
  <si>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</si>
  <si>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</si>
  <si>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</si>
  <si>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</si>
  <si>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</si>
  <si>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</si>
  <si>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</si>
  <si>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</si>
  <si>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</si>
  <si>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</si>
  <si>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</si>
  <si>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</si>
  <si>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</si>
  <si>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</si>
  <si>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</si>
  <si>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</si>
  <si>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</si>
  <si>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</si>
  <si>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</si>
  <si>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</si>
  <si>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</si>
  <si>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</si>
  <si>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</si>
  <si>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</si>
  <si>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</si>
  <si>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</si>
  <si>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</si>
  <si>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</si>
  <si>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</si>
  <si>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</si>
  <si>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</si>
  <si>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</si>
  <si>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</si>
  <si>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</si>
  <si>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</si>
  <si>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</si>
  <si>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</si>
  <si>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</si>
  <si>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</si>
  <si>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</si>
  <si>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</si>
  <si>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</si>
  <si>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</si>
  <si>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</si>
  <si>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</si>
  <si>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</si>
  <si>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</si>
  <si>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</si>
  <si>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</si>
  <si>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</si>
  <si>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</si>
  <si>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</si>
  <si>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</si>
  <si>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</si>
  <si>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</si>
  <si>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</si>
  <si>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</si>
  <si>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</si>
  <si>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</si>
  <si>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</si>
  <si>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</si>
  <si>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</si>
  <si>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</si>
  <si>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</si>
  <si>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</si>
  <si>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</si>
  <si>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</si>
  <si>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</si>
  <si>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</si>
  <si>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</si>
  <si>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</si>
  <si>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</si>
  <si>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</si>
  <si>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</si>
  <si>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</si>
  <si>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</si>
  <si>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</si>
  <si>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</si>
  <si>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</si>
  <si>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</si>
  <si>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</si>
  <si>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</si>
  <si>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</si>
  <si>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</si>
  <si>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</si>
  <si>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</si>
  <si>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</si>
  <si>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</si>
  <si>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</si>
  <si>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</si>
  <si>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</si>
  <si>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</si>
  <si>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</si>
  <si>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</si>
  <si>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</si>
  <si>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</si>
  <si>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</si>
  <si>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</si>
  <si>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</si>
  <si>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</si>
  <si>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</si>
  <si>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</si>
  <si>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</si>
  <si>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</si>
  <si>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</si>
  <si>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</si>
  <si>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</si>
  <si>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</si>
  <si>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</si>
  <si>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</si>
  <si>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</si>
  <si>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</si>
  <si>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</si>
  <si>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</si>
  <si>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</si>
  <si>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</si>
  <si>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</si>
  <si>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</si>
  <si>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</si>
  <si>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</si>
  <si>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</si>
  <si>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</si>
  <si>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</si>
  <si>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</si>
  <si>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</si>
  <si>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</si>
  <si>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</si>
  <si>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</si>
  <si>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</si>
  <si>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</si>
  <si>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</si>
  <si>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</si>
  <si>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</si>
  <si>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</si>
  <si>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</si>
  <si>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</si>
  <si>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</si>
  <si>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</si>
  <si>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</si>
  <si>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</si>
  <si>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</si>
  <si>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</si>
  <si>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</si>
  <si>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</si>
  <si>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</si>
  <si>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</si>
  <si>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</si>
  <si>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</si>
  <si>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</si>
  <si>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</si>
  <si>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</si>
  <si>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</si>
  <si>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</si>
  <si>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</si>
  <si>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</si>
  <si>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</si>
  <si>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</si>
  <si>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</si>
  <si>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</si>
  <si>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</si>
  <si>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</si>
  <si>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</si>
  <si>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</si>
  <si>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</si>
  <si>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</si>
  <si>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</si>
  <si>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</si>
  <si>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</si>
  <si>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</si>
  <si>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</si>
  <si>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</si>
  <si>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</si>
  <si>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</si>
  <si>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</si>
  <si>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</si>
  <si>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</si>
  <si>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</si>
  <si>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</si>
  <si>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</si>
  <si>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</si>
  <si>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</si>
  <si>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</si>
  <si>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</si>
  <si>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</si>
  <si>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</si>
  <si>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</si>
  <si>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</si>
  <si>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</si>
  <si>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</si>
  <si>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</si>
  <si>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</si>
  <si>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</si>
  <si>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</si>
  <si>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</si>
  <si>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</si>
  <si>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</si>
  <si>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</si>
  <si>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</si>
  <si>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</si>
  <si>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</si>
  <si>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</si>
  <si>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</si>
  <si>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</si>
  <si>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</si>
  <si>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</si>
  <si>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</si>
  <si>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</si>
  <si>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</si>
  <si>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</si>
  <si>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</si>
  <si>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</si>
  <si>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</si>
  <si>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</si>
  <si>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</si>
  <si>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</si>
  <si>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</si>
  <si>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</si>
  <si>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</si>
  <si>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</si>
  <si>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</si>
  <si>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</si>
  <si>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</si>
  <si>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</si>
  <si>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</si>
  <si>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</si>
  <si>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</si>
  <si>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</si>
  <si>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</si>
  <si>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</si>
  <si>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</si>
  <si>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</si>
  <si>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</si>
  <si>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</si>
  <si>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</si>
  <si>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</si>
  <si>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</si>
  <si>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</si>
  <si>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</si>
  <si>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</si>
  <si>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</si>
  <si>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</si>
  <si>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</si>
  <si>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</si>
  <si>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</si>
  <si>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</si>
  <si>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</si>
  <si>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</si>
  <si>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</si>
  <si>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</si>
  <si>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</si>
  <si>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</si>
  <si>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</si>
  <si>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</si>
  <si>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</si>
  <si>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</si>
  <si>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</si>
  <si>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</si>
  <si>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</si>
  <si>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</si>
  <si>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</si>
  <si>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</si>
  <si>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</si>
  <si>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</si>
  <si>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</si>
  <si>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</si>
  <si>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</si>
  <si>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</si>
  <si>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</si>
  <si>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</si>
  <si>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</si>
  <si>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</si>
  <si>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</si>
  <si>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</si>
  <si>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</si>
  <si>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</si>
  <si>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</si>
  <si>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</si>
  <si>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</si>
  <si>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</si>
  <si>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</si>
  <si>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</si>
  <si>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</si>
  <si>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</si>
  <si>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</si>
  <si>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</si>
  <si>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</si>
  <si>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</si>
  <si>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</si>
  <si>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</si>
  <si>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</si>
  <si>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</si>
  <si>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</si>
  <si>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</si>
  <si>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</si>
  <si>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</si>
  <si>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</si>
  <si>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</si>
  <si>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</si>
  <si>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</si>
  <si>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</si>
  <si>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</si>
  <si>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</si>
  <si>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</si>
  <si>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</si>
  <si>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</si>
  <si>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</si>
  <si>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</si>
  <si>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</si>
  <si>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</si>
  <si>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</si>
  <si>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</si>
  <si>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</si>
  <si>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</si>
  <si>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</si>
  <si>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</si>
  <si>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</si>
  <si>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</si>
  <si>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</si>
  <si>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</si>
  <si>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</si>
  <si>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</si>
  <si>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</si>
  <si>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</si>
  <si>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</si>
  <si>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</si>
  <si>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</si>
  <si>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</si>
  <si>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</si>
  <si>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</si>
  <si>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</si>
  <si>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</si>
  <si>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</si>
  <si>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</si>
  <si>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</si>
  <si>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</si>
  <si>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</si>
  <si>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</si>
  <si>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</si>
  <si>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</si>
  <si>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</si>
  <si>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</si>
  <si>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</si>
  <si>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</si>
  <si>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</si>
  <si>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</si>
  <si>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</si>
  <si>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</si>
  <si>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</si>
  <si>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</si>
  <si>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</si>
  <si>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</si>
  <si>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</si>
  <si>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</si>
  <si>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</si>
  <si>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</si>
  <si>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</si>
  <si>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</si>
  <si>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</si>
  <si>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</si>
  <si>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</si>
  <si>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</si>
  <si>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</si>
  <si>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</si>
  <si>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</si>
  <si>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</si>
  <si>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</si>
  <si>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</si>
  <si>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</si>
  <si>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</si>
  <si>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</si>
  <si>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</si>
  <si>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</si>
  <si>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</si>
  <si>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</si>
  <si>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</si>
  <si>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</si>
  <si>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</si>
  <si>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</si>
  <si>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</si>
  <si>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</si>
  <si>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</si>
  <si>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</si>
  <si>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</si>
  <si>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</si>
  <si>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</si>
  <si>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</si>
  <si>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</si>
  <si>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</si>
  <si>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</si>
  <si>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</si>
  <si>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</si>
  <si>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</si>
  <si>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</si>
  <si>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</si>
  <si>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</si>
  <si>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</si>
  <si>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</si>
  <si>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</si>
  <si>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</si>
  <si>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</si>
  <si>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</si>
  <si>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</si>
  <si>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</si>
  <si>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</si>
  <si>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</si>
  <si>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</si>
  <si>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</si>
  <si>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</si>
  <si>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</si>
  <si>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</si>
  <si>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</si>
  <si>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</si>
  <si>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</si>
  <si>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</si>
  <si>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</si>
  <si>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</si>
  <si>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</si>
  <si>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</si>
  <si>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</si>
  <si>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</si>
  <si>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</si>
  <si>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</si>
  <si>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</si>
  <si>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</si>
  <si>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</si>
  <si>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</si>
  <si>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</si>
  <si>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</si>
  <si>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</si>
  <si>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</si>
  <si>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</si>
  <si>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</si>
  <si>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</si>
  <si>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</si>
  <si>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</si>
  <si>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</si>
  <si>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</si>
  <si>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</si>
  <si>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</si>
  <si>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</si>
  <si>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</si>
  <si>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</si>
  <si>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</si>
  <si>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</si>
  <si>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</si>
  <si>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</si>
  <si>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</si>
  <si>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</si>
  <si>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</si>
  <si>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</si>
  <si>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</si>
  <si>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</si>
  <si>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</si>
  <si>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</si>
  <si>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</si>
  <si>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</si>
  <si>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</si>
  <si>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</si>
  <si>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</si>
  <si>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</si>
  <si>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</si>
  <si>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</si>
  <si>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</si>
  <si>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</si>
  <si>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</si>
  <si>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</si>
  <si>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</si>
  <si>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</si>
  <si>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</si>
  <si>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</si>
  <si>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</si>
  <si>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</si>
  <si>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</si>
  <si>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</si>
  <si>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</si>
  <si>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</si>
  <si>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</si>
  <si>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</si>
  <si>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</si>
  <si>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</si>
  <si>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</si>
  <si>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</si>
  <si>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</si>
  <si>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</si>
  <si>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</si>
  <si>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</si>
  <si>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</si>
  <si>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</si>
  <si>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</si>
  <si>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</si>
  <si>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</si>
  <si>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</si>
  <si>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</si>
  <si>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</si>
  <si>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</si>
  <si>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</si>
  <si>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</si>
  <si>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</si>
  <si>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</si>
  <si>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</si>
  <si>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</si>
  <si>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</si>
  <si>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</si>
  <si>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</si>
  <si>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</si>
  <si>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</si>
  <si>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</si>
  <si>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</si>
  <si>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</si>
  <si>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</si>
  <si>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</si>
  <si>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</si>
  <si>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</si>
  <si>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</si>
  <si>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</si>
  <si>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</si>
  <si>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</si>
  <si>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</si>
  <si>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</si>
  <si>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</si>
  <si>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</si>
  <si>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</si>
  <si>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</si>
  <si>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</si>
  <si>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</si>
  <si>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</si>
  <si>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</si>
  <si>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</si>
  <si>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</si>
  <si>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</si>
  <si>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</si>
  <si>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</si>
  <si>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</si>
  <si>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</si>
  <si>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</si>
  <si>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</si>
  <si>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</si>
  <si>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</si>
  <si>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</si>
  <si>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</si>
  <si>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</si>
  <si>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</si>
  <si>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</si>
  <si>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</si>
  <si>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</si>
  <si>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</si>
  <si>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</si>
  <si>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</si>
  <si>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</si>
  <si>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</si>
  <si>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</si>
  <si>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</si>
  <si>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</si>
  <si>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</si>
  <si>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</si>
  <si>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</si>
  <si>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</si>
  <si>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</si>
  <si>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</si>
  <si>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</si>
  <si>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</si>
  <si>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</si>
  <si>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</si>
  <si>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</si>
  <si>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</si>
  <si>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</si>
  <si>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</si>
  <si>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</si>
  <si>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</si>
  <si>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</si>
  <si>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</si>
  <si>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</si>
  <si>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</si>
  <si>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</si>
  <si>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</si>
  <si>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</si>
  <si>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</si>
  <si>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</si>
  <si>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</si>
  <si>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</si>
  <si>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</si>
  <si>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</si>
  <si>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</si>
  <si>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</si>
  <si>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</si>
  <si>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</si>
  <si>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</si>
  <si>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</si>
  <si>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</si>
  <si>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</si>
  <si>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</si>
  <si>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</si>
  <si>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</si>
  <si>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</si>
  <si>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</si>
  <si>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</si>
  <si>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</si>
  <si>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</si>
  <si>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</si>
  <si>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</si>
  <si>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</si>
  <si>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</si>
  <si>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</si>
  <si>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</si>
  <si>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</si>
  <si>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</si>
  <si>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</si>
  <si>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</si>
  <si>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</si>
  <si>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</si>
  <si>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</si>
  <si>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</si>
  <si>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</si>
  <si>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</si>
  <si>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</si>
  <si>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</si>
  <si>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</si>
  <si>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</si>
  <si>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</si>
  <si>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</si>
  <si>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</si>
  <si>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</si>
  <si>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</si>
  <si>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</si>
  <si>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</si>
  <si>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</si>
  <si>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</si>
  <si>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</si>
  <si>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</si>
  <si>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</si>
  <si>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</si>
  <si>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</si>
  <si>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</si>
  <si>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</si>
  <si>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</si>
  <si>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</si>
  <si>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</si>
  <si>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</si>
  <si>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</si>
  <si>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</si>
  <si>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</si>
  <si>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</si>
  <si>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</si>
  <si>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</si>
  <si>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</si>
  <si>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</si>
  <si>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</si>
  <si>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</si>
  <si>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</si>
  <si>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</si>
  <si>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</si>
  <si>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</si>
  <si>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</si>
  <si>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</si>
  <si>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</si>
  <si>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</si>
  <si>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</si>
  <si>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</si>
  <si>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</si>
  <si>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</si>
  <si>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</si>
  <si>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</si>
  <si>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</si>
  <si>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</si>
  <si>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</si>
  <si>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</si>
  <si>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</si>
  <si>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</si>
  <si>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</si>
  <si>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</si>
  <si>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</si>
  <si>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</si>
  <si>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</si>
  <si>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</si>
  <si>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</si>
  <si>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</si>
  <si>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</si>
  <si>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</si>
  <si>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</si>
  <si>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</si>
  <si>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</si>
  <si>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</si>
  <si>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</si>
  <si>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</si>
  <si>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</si>
  <si>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</si>
  <si>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</si>
  <si>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</si>
  <si>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</si>
  <si>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</si>
  <si>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</si>
  <si>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</si>
  <si>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</si>
  <si>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</si>
  <si>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</si>
  <si>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</si>
  <si>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</si>
  <si>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</si>
  <si>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</si>
  <si>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</si>
  <si>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</si>
  <si>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</si>
  <si>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</si>
  <si>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</si>
  <si>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</si>
  <si>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</si>
  <si>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</si>
  <si>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</si>
  <si>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</si>
  <si>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</si>
  <si>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</si>
  <si>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</si>
  <si>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</si>
  <si>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</si>
  <si>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</si>
  <si>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</si>
  <si>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</si>
  <si>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</si>
  <si>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</si>
  <si>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</si>
  <si>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</si>
  <si>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</si>
  <si>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</si>
  <si>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</si>
  <si>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</si>
  <si>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</si>
  <si>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</si>
  <si>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</si>
  <si>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</si>
  <si>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</si>
  <si>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</si>
  <si>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</si>
  <si>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</si>
  <si>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</si>
  <si>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</si>
  <si>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</si>
  <si>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</si>
  <si>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</si>
  <si>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</si>
  <si>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</si>
  <si>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</si>
  <si>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</si>
  <si>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</si>
  <si>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</si>
  <si>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</si>
  <si>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</si>
  <si>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</si>
  <si>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</si>
  <si>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</si>
  <si>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</si>
  <si>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</si>
  <si>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</si>
  <si>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</si>
  <si>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</si>
  <si>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</si>
  <si>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</si>
  <si>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</si>
  <si>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</si>
  <si>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</si>
  <si>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</si>
  <si>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</si>
  <si>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</si>
  <si>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</si>
  <si>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</si>
  <si>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</si>
  <si>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</si>
  <si>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</si>
  <si>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</si>
  <si>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</si>
  <si>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</si>
  <si>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</si>
  <si>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</si>
  <si>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</si>
  <si>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</si>
  <si>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</si>
  <si>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</si>
  <si>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</si>
  <si>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</si>
  <si>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</si>
  <si>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</si>
  <si>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</si>
  <si>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</si>
  <si>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</si>
  <si>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</si>
  <si>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</si>
  <si>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</si>
  <si>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</si>
  <si>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</si>
  <si>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</si>
  <si>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</si>
  <si>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</si>
  <si>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</si>
  <si>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</si>
  <si>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</si>
  <si>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</si>
  <si>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</si>
  <si>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</si>
  <si>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</si>
  <si>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</si>
  <si>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</si>
  <si>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</si>
  <si>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</si>
  <si>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</si>
  <si>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</si>
  <si>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</si>
  <si>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</si>
  <si>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</si>
  <si>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</si>
  <si>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</si>
  <si>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</si>
  <si>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</si>
  <si>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</si>
  <si>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</si>
  <si>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</si>
  <si>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</si>
  <si>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</si>
  <si>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</si>
  <si>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</si>
  <si>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</si>
  <si>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</si>
  <si>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</si>
  <si>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</si>
  <si>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</si>
  <si>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</si>
  <si>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</si>
  <si>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</si>
  <si>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</si>
  <si>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</si>
  <si>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</si>
  <si>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</si>
  <si>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</si>
  <si>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</si>
  <si>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</si>
  <si>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</si>
  <si>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</si>
  <si>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</si>
  <si>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</si>
  <si>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</si>
  <si>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</si>
  <si>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</si>
  <si>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</si>
  <si>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</si>
  <si>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</si>
  <si>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</si>
  <si>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</si>
  <si>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</si>
  <si>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</si>
  <si>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</si>
  <si>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</si>
  <si>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</si>
  <si>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</si>
  <si>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</si>
  <si>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</si>
  <si>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</si>
  <si>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</si>
  <si>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</si>
  <si>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</si>
  <si>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</si>
  <si>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</si>
  <si>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</si>
  <si>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</si>
  <si>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</si>
  <si>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</si>
  <si>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</si>
  <si>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</si>
  <si>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</si>
  <si>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</si>
  <si>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</si>
  <si>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</si>
  <si>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</si>
  <si>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</si>
  <si>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</si>
  <si>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</si>
  <si>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</si>
  <si>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</si>
  <si>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</si>
  <si>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</si>
  <si>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</si>
  <si>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</si>
  <si>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</si>
  <si>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</si>
  <si>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</si>
  <si>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</si>
  <si>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</si>
  <si>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</si>
  <si>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</si>
  <si>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</si>
  <si>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</si>
  <si>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</si>
  <si>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</si>
  <si>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</si>
  <si>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</si>
  <si>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</si>
  <si>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</si>
  <si>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</si>
  <si>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</si>
  <si>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</si>
  <si>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</si>
  <si>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</si>
  <si>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</si>
  <si>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</si>
  <si>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</si>
  <si>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</si>
  <si>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</si>
  <si>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</si>
  <si>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</si>
  <si>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</si>
  <si>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</si>
  <si>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</si>
  <si>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</si>
  <si>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</si>
  <si>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</si>
  <si>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</si>
  <si>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</si>
  <si>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</si>
  <si>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</si>
  <si>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</si>
  <si>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</si>
  <si>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</si>
  <si>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</si>
  <si>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</si>
  <si>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</si>
  <si>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</si>
  <si>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</si>
  <si>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</si>
  <si>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</si>
  <si>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</si>
  <si>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</si>
  <si>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</si>
  <si>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</si>
  <si>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</si>
  <si>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</si>
  <si>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</si>
  <si>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</si>
  <si>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</si>
  <si>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</si>
  <si>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</si>
  <si>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</si>
  <si>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</si>
  <si>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</si>
  <si>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</si>
  <si>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</si>
  <si>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</si>
  <si>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</si>
  <si>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</si>
  <si>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</si>
  <si>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</si>
  <si>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</si>
  <si>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</si>
  <si>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</si>
  <si>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</si>
  <si>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</si>
  <si>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</si>
  <si>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</si>
  <si>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</si>
  <si>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</si>
  <si>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</si>
  <si>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</si>
  <si>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</si>
  <si>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</si>
  <si>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</si>
  <si>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</si>
  <si>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</si>
  <si>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</si>
  <si>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</si>
  <si>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</si>
  <si>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</si>
  <si>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</si>
  <si>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</si>
  <si>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</si>
  <si>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</si>
  <si>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</si>
  <si>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</si>
  <si>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</si>
  <si>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</si>
  <si>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</si>
  <si>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</si>
  <si>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</si>
  <si>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</si>
  <si>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</si>
  <si>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</si>
  <si>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</si>
  <si>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</si>
  <si>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</si>
  <si>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</si>
  <si>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</si>
  <si>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</si>
  <si>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</si>
  <si>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</si>
  <si>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</si>
  <si>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</si>
  <si>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</si>
  <si>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</si>
  <si>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</si>
  <si>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</si>
  <si>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</si>
  <si>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</si>
  <si>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</si>
  <si>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</si>
  <si>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</si>
  <si>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</si>
  <si>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</si>
  <si>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</si>
  <si>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</si>
  <si>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</si>
  <si>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</si>
  <si>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</si>
  <si>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</si>
  <si>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</si>
  <si>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</si>
  <si>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</si>
  <si>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</si>
  <si>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</si>
  <si>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</si>
  <si>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</si>
  <si>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</si>
  <si>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</si>
  <si>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</si>
  <si>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</si>
  <si>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</si>
  <si>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</si>
  <si>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</si>
  <si>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</si>
  <si>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</si>
  <si>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</si>
  <si>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</si>
  <si>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</si>
  <si>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</si>
  <si>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</si>
  <si>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</si>
  <si>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</si>
  <si>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</si>
  <si>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</si>
  <si>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</si>
  <si>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</si>
  <si>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</si>
  <si>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</si>
  <si>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</si>
  <si>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</si>
  <si>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</si>
  <si>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</si>
  <si>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</si>
  <si>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</si>
  <si>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</si>
  <si>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</si>
  <si>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</si>
  <si>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</si>
  <si>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</si>
  <si>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</si>
  <si>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</si>
  <si>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</si>
  <si>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</si>
  <si>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</si>
  <si>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</si>
  <si>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</si>
  <si>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</si>
  <si>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</si>
  <si>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</si>
  <si>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</si>
  <si>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</si>
  <si>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</si>
  <si>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</si>
  <si>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</si>
  <si>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</si>
  <si>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</si>
  <si>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</si>
  <si>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</si>
  <si>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</si>
  <si>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</si>
  <si>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</si>
  <si>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</si>
  <si>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</si>
  <si>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</si>
  <si>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</si>
  <si>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</si>
  <si>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</si>
  <si>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</si>
  <si>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</si>
  <si>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</si>
  <si>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</si>
  <si>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</si>
  <si>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</si>
  <si>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</si>
  <si>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</si>
  <si>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</si>
  <si>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</si>
  <si>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</si>
  <si>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</si>
  <si>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</si>
  <si>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</si>
  <si>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</si>
  <si>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</si>
  <si>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</si>
  <si>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</si>
  <si>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</si>
  <si>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</si>
  <si>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</si>
  <si>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</si>
  <si>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</si>
  <si>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</si>
  <si>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</si>
  <si>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</si>
  <si>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</si>
  <si>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</si>
  <si>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</si>
  <si>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</si>
  <si>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</si>
  <si>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</si>
  <si>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</si>
  <si>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</si>
  <si>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</si>
  <si>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</si>
  <si>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</si>
  <si>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</si>
  <si>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</si>
  <si>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</si>
  <si>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</si>
  <si>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</si>
  <si>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</si>
  <si>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</si>
  <si>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</si>
  <si>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</si>
  <si>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</si>
  <si>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</si>
  <si>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</si>
  <si>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</si>
  <si>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</si>
  <si>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</si>
  <si>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</si>
  <si>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</si>
  <si>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</si>
  <si>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</si>
  <si>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</si>
  <si>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</si>
  <si>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</si>
  <si>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</si>
  <si>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</si>
  <si>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</si>
  <si>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</si>
  <si>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</si>
  <si>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</si>
  <si>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</si>
  <si>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</si>
  <si>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</si>
  <si>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</si>
  <si>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</si>
  <si>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</si>
  <si>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</si>
  <si>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</si>
  <si>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</si>
  <si>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</si>
  <si>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</si>
  <si>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</si>
  <si>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</si>
  <si>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</si>
  <si>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</si>
  <si>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</si>
  <si>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</si>
  <si>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</si>
  <si>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</si>
  <si>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</si>
  <si>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</si>
  <si>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</si>
  <si>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</si>
  <si>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</si>
  <si>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</si>
  <si>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</si>
  <si>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</si>
  <si>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</si>
  <si>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</si>
  <si>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</si>
  <si>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</si>
  <si>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</si>
  <si>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</si>
  <si>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</si>
  <si>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</si>
  <si>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</si>
  <si>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</si>
  <si>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</si>
  <si>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</si>
  <si>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</si>
  <si>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</si>
  <si>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</si>
  <si>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</si>
  <si>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</si>
  <si>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</si>
  <si>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</si>
  <si>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</si>
  <si>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</si>
  <si>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</si>
  <si>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</si>
  <si>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</si>
  <si>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</si>
  <si>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</si>
  <si>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</si>
  <si>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</si>
  <si>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</si>
  <si>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</si>
  <si>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</si>
  <si>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</si>
  <si>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</si>
  <si>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</si>
  <si>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</si>
  <si>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</si>
  <si>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</si>
  <si>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</si>
  <si>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</si>
  <si>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</si>
  <si>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</si>
  <si>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</si>
  <si>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</si>
  <si>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</si>
  <si>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</si>
  <si>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</si>
  <si>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</si>
  <si>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</si>
  <si>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</si>
  <si>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</si>
  <si>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</si>
  <si>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</si>
  <si>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</si>
  <si>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</si>
  <si>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</si>
  <si>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</si>
  <si>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</si>
  <si>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</si>
  <si>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</si>
  <si>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</si>
  <si>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</si>
  <si>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</si>
  <si>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</si>
  <si>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</si>
  <si>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</si>
  <si>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</si>
  <si>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</si>
  <si>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</si>
  <si>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</si>
  <si>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</si>
  <si>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</si>
  <si>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</si>
  <si>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</si>
  <si>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</si>
  <si>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</si>
  <si>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</si>
  <si>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</si>
  <si>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</si>
  <si>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</si>
  <si>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</si>
  <si>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</si>
  <si>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</si>
  <si>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</si>
  <si>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</si>
  <si>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</si>
  <si>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</si>
  <si>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</si>
  <si>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</si>
  <si>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</si>
  <si>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</si>
  <si>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</si>
  <si>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</si>
  <si>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</si>
  <si>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</si>
  <si>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</si>
  <si>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</si>
  <si>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</si>
  <si>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</si>
  <si>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</si>
  <si>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</si>
  <si>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</si>
  <si>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</si>
  <si>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</si>
  <si>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</si>
  <si>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</si>
  <si>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</si>
  <si>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</si>
  <si>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</si>
  <si>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</si>
  <si>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</si>
  <si>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</si>
  <si>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</si>
  <si>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</si>
  <si>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</si>
  <si>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</si>
  <si>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</si>
  <si>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</si>
  <si>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</si>
  <si>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</si>
  <si>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</si>
  <si>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</si>
  <si>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</si>
  <si>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</si>
  <si>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</si>
  <si>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</si>
  <si>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</si>
  <si>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</si>
  <si>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</si>
  <si>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</si>
  <si>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</si>
  <si>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</si>
  <si>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</si>
  <si>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</si>
  <si>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</si>
  <si>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</si>
  <si>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</si>
  <si>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</si>
  <si>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</si>
  <si>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</si>
  <si>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</si>
  <si>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</si>
  <si>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</si>
  <si>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</si>
  <si>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</si>
  <si>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</si>
  <si>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</si>
  <si>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</si>
  <si>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</si>
  <si>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</si>
  <si>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</si>
  <si>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</si>
  <si>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</si>
  <si>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</si>
  <si>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</si>
  <si>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</si>
  <si>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</si>
  <si>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</si>
  <si>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</si>
  <si>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</si>
  <si>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</si>
  <si>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</si>
  <si>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</si>
  <si>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</si>
  <si>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</si>
  <si>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</si>
  <si>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</si>
  <si>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</si>
  <si>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</si>
  <si>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</si>
  <si>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</si>
  <si>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</si>
  <si>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</si>
  <si>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</si>
  <si>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</si>
  <si>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</si>
  <si>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</si>
  <si>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</si>
  <si>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</si>
  <si>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</si>
  <si>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</si>
  <si>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</si>
  <si>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</si>
  <si>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</si>
  <si>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</si>
  <si>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</si>
  <si>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</si>
  <si>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</si>
  <si>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</si>
  <si>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</si>
  <si>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</si>
  <si>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</si>
  <si>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</si>
  <si>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</si>
  <si>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</si>
  <si>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</si>
  <si>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</si>
  <si>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</si>
  <si>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</si>
  <si>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</si>
  <si>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</si>
  <si>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</si>
  <si>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</si>
  <si>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</si>
  <si>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</si>
  <si>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</si>
  <si>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</si>
  <si>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</si>
  <si>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</si>
  <si>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</si>
  <si>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</si>
  <si>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</si>
  <si>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</si>
  <si>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</si>
  <si>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</si>
  <si>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</si>
  <si>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</si>
  <si>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</si>
  <si>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</si>
  <si>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</si>
  <si>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</si>
  <si>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</si>
  <si>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</si>
  <si>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</si>
  <si>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</si>
  <si>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</si>
  <si>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</si>
  <si>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</si>
  <si>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</si>
  <si>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</si>
  <si>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</si>
  <si>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</si>
  <si>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</si>
  <si>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</si>
  <si>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</si>
  <si>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</si>
  <si>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</si>
  <si>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</si>
  <si>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</si>
  <si>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</si>
  <si>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</si>
  <si>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</si>
  <si>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</si>
  <si>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</si>
  <si>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</si>
  <si>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</si>
  <si>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</si>
  <si>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</si>
  <si>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</si>
  <si>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</si>
  <si>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</si>
  <si>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</si>
  <si>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</si>
  <si>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</si>
  <si>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</si>
  <si>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</si>
  <si>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</si>
  <si>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</si>
  <si>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</si>
  <si>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</si>
  <si>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</si>
  <si>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</si>
  <si>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</si>
  <si>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</si>
  <si>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</si>
  <si>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</si>
  <si>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</si>
  <si>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</si>
  <si>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</si>
  <si>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</si>
  <si>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</si>
  <si>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</si>
  <si>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</si>
  <si>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</si>
  <si>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</si>
  <si>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</si>
  <si>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</si>
  <si>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</si>
  <si>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</si>
  <si>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</si>
  <si>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</si>
  <si>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</si>
  <si>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</si>
  <si>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</si>
  <si>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</si>
  <si>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</si>
  <si>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</si>
  <si>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</si>
  <si>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</si>
  <si>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</si>
  <si>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</si>
  <si>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</si>
  <si>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</si>
  <si>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</si>
  <si>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</si>
  <si>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</si>
  <si>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</si>
  <si>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</si>
  <si>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</si>
  <si>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</si>
  <si>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</si>
  <si>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</si>
  <si>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</si>
  <si>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</si>
  <si>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</si>
  <si>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</si>
  <si>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</si>
  <si>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</si>
  <si>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</si>
  <si>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</si>
  <si>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</si>
  <si>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</si>
  <si>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</si>
  <si>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</si>
  <si>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</si>
  <si>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</si>
  <si>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</si>
  <si>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</si>
  <si>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</si>
  <si>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</si>
  <si>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</si>
  <si>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</si>
  <si>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</si>
  <si>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</si>
  <si>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</si>
  <si>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</si>
  <si>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</si>
  <si>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</si>
  <si>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</si>
  <si>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</si>
  <si>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</si>
  <si>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</si>
  <si>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</si>
  <si>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</si>
  <si>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</si>
  <si>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</si>
  <si>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</si>
  <si>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</si>
  <si>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</si>
  <si>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</si>
  <si>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</si>
  <si>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</si>
  <si>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</si>
  <si>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</si>
  <si>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</si>
  <si>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</si>
  <si>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</si>
  <si>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</si>
  <si>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</si>
  <si>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</si>
  <si>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</si>
  <si>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</si>
  <si>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</si>
  <si>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</si>
  <si>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</si>
  <si>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</si>
  <si>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</si>
  <si>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</si>
  <si>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</si>
  <si>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</si>
  <si>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</si>
  <si>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</si>
  <si>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</si>
  <si>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</si>
  <si>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</si>
  <si>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</si>
  <si>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</si>
  <si>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</si>
  <si>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</si>
  <si>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</si>
  <si>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</si>
  <si>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</si>
  <si>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</si>
  <si>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</si>
  <si>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</si>
  <si>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</si>
  <si>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</si>
  <si>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</si>
  <si>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</si>
  <si>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</si>
  <si>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</si>
  <si>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</si>
  <si>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</si>
  <si>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</si>
  <si>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</si>
  <si>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</si>
  <si>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</si>
  <si>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</si>
  <si>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</si>
  <si>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</si>
  <si>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</si>
  <si>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</si>
  <si>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</si>
  <si>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</si>
  <si>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</si>
  <si>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</si>
  <si>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</si>
  <si>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</si>
  <si>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</si>
  <si>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</si>
  <si>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</si>
  <si>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</si>
  <si>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</si>
  <si>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</si>
  <si>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</si>
  <si>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</si>
  <si>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</si>
  <si>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</si>
  <si>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</si>
  <si>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</si>
  <si>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</si>
  <si>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</si>
  <si>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</si>
  <si>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</si>
  <si>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</si>
  <si>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</si>
  <si>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</si>
  <si>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</si>
  <si>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</si>
  <si>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</si>
  <si>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</si>
  <si>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</si>
  <si>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</si>
  <si>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</si>
  <si>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</si>
  <si>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</si>
  <si>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</si>
  <si>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</si>
  <si>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</si>
  <si>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</si>
  <si>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</si>
  <si>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</si>
  <si>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</si>
  <si>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</si>
  <si>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</si>
  <si>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</si>
  <si>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</si>
  <si>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</si>
  <si>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</si>
  <si>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</si>
  <si>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</si>
  <si>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</si>
  <si>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</si>
  <si>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</si>
  <si>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</si>
  <si>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</si>
  <si>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</si>
  <si>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</si>
  <si>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</si>
  <si>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</si>
  <si>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</si>
  <si>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</si>
  <si>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</si>
  <si>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</si>
  <si>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</si>
  <si>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</si>
  <si>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</si>
  <si>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</si>
  <si>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</si>
  <si>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</si>
  <si>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</si>
  <si>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</si>
  <si>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</si>
  <si>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</si>
  <si>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</si>
  <si>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</si>
  <si>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</si>
  <si>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</si>
  <si>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</si>
  <si>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</si>
  <si>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</si>
  <si>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</si>
  <si>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</si>
  <si>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</si>
  <si>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</si>
  <si>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</si>
  <si>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</si>
  <si>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</si>
  <si>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</si>
  <si>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</si>
  <si>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</si>
  <si>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</si>
  <si>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</si>
  <si>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</si>
  <si>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</si>
  <si>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</si>
  <si>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</si>
  <si>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</si>
  <si>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</si>
  <si>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</si>
  <si>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</si>
  <si>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</si>
  <si>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</si>
  <si>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</si>
  <si>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</si>
  <si>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</si>
  <si>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</si>
  <si>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</si>
  <si>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</si>
  <si>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</si>
  <si>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</si>
  <si>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</si>
  <si>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</si>
  <si>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</si>
  <si>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</si>
  <si>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</si>
  <si>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</si>
  <si>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</si>
  <si>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</si>
  <si>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</si>
  <si>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</si>
  <si>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</si>
  <si>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</si>
  <si>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</si>
  <si>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</si>
  <si>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</si>
  <si>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</si>
  <si>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</si>
  <si>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</si>
  <si>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</si>
  <si>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</si>
  <si>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</si>
  <si>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</si>
  <si>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</si>
  <si>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</si>
  <si>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</si>
  <si>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</si>
  <si>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</si>
  <si>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</si>
  <si>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</si>
  <si>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</si>
  <si>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</si>
  <si>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</si>
  <si>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</si>
  <si>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</si>
  <si>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</si>
  <si>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</si>
  <si>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</si>
  <si>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</si>
  <si>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</si>
  <si>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</si>
  <si>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</si>
  <si>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</si>
  <si>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</si>
  <si>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</si>
  <si>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</si>
  <si>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</si>
  <si>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</si>
  <si>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</si>
  <si>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</si>
  <si>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</si>
  <si>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</si>
  <si>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</si>
  <si>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</si>
  <si>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</si>
  <si>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</si>
  <si>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</si>
  <si>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</si>
  <si>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</si>
  <si>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</si>
  <si>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</si>
  <si>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</si>
  <si>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</si>
  <si>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</si>
  <si>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</si>
  <si>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</si>
  <si>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</si>
  <si>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</si>
  <si>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</si>
  <si>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</si>
  <si>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</si>
  <si>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</si>
  <si>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</si>
  <si>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</si>
  <si>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</si>
  <si>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</si>
  <si>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</si>
  <si>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</si>
  <si>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</si>
  <si>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</si>
  <si>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</si>
  <si>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</si>
  <si>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</si>
  <si>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</si>
  <si>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</si>
  <si>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</si>
  <si>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</si>
  <si>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</si>
  <si>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</si>
  <si>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</si>
  <si>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</si>
  <si>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</si>
  <si>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</si>
  <si>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</si>
  <si>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</si>
  <si>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</si>
  <si>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</si>
  <si>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</si>
  <si>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</si>
  <si>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</si>
  <si>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</si>
  <si>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</si>
  <si>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</si>
  <si>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</si>
  <si>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</si>
  <si>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</si>
  <si>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</si>
  <si>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</si>
  <si>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</si>
  <si>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</si>
  <si>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</si>
  <si>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</si>
  <si>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</si>
  <si>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</si>
  <si>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</si>
  <si>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</si>
  <si>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</si>
  <si>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</si>
  <si>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</si>
  <si>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</si>
  <si>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</si>
  <si>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</si>
  <si>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</si>
  <si>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</si>
  <si>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</si>
  <si>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</si>
  <si>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</si>
  <si>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</si>
  <si>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</si>
  <si>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</si>
  <si>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</si>
  <si>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</si>
  <si>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</si>
  <si>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</si>
  <si>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</si>
  <si>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</si>
  <si>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</si>
  <si>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</si>
  <si>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</si>
  <si>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</si>
  <si>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</si>
  <si>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</si>
  <si>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</si>
  <si>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</si>
  <si>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</si>
  <si>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</si>
  <si>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</si>
  <si>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</si>
  <si>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</si>
  <si>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</si>
  <si>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</si>
  <si>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</si>
  <si>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</si>
  <si>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</si>
  <si>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</si>
  <si>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</si>
  <si>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</si>
  <si>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</si>
  <si>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</si>
  <si>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</si>
  <si>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</si>
  <si>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</si>
  <si>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</si>
  <si>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</si>
  <si>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</si>
  <si>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</si>
  <si>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</si>
  <si>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</si>
  <si>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</si>
  <si>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</si>
  <si>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</si>
  <si>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</si>
  <si>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</si>
  <si>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</si>
  <si>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</si>
  <si>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</si>
  <si>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</si>
  <si>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</si>
  <si>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</si>
  <si>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</si>
  <si>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</si>
  <si>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</si>
  <si>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</si>
  <si>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</si>
  <si>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</si>
  <si>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</si>
  <si>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</si>
  <si>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</si>
  <si>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</si>
  <si>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</si>
  <si>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</si>
  <si>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</si>
  <si>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</si>
  <si>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</si>
  <si>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</si>
  <si>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</si>
  <si>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</si>
  <si>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</si>
  <si>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</si>
  <si>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</si>
  <si>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</si>
  <si>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</si>
  <si>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</si>
  <si>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</si>
  <si>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</si>
  <si>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</si>
  <si>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</si>
  <si>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</si>
  <si>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</si>
  <si>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</si>
  <si>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</si>
  <si>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</si>
  <si>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</si>
  <si>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</si>
  <si>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</si>
  <si>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</si>
  <si>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</si>
  <si>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</si>
  <si>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</si>
  <si>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</si>
  <si>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</si>
  <si>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</si>
  <si>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</si>
  <si>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</si>
  <si>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</si>
  <si>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</si>
  <si>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</si>
  <si>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</si>
  <si>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</si>
  <si>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</si>
  <si>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</si>
  <si>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</si>
  <si>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</si>
  <si>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</si>
  <si>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</si>
  <si>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</si>
  <si>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</si>
  <si>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</si>
  <si>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</si>
  <si>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</si>
  <si>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</si>
  <si>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</si>
  <si>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</si>
  <si>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</si>
  <si>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</si>
  <si>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</si>
  <si>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</si>
  <si>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</si>
  <si>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</si>
  <si>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</si>
  <si>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</si>
  <si>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</si>
  <si>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</si>
  <si>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</si>
  <si>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</si>
  <si>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</si>
  <si>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</si>
  <si>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</si>
  <si>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</si>
  <si>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</si>
  <si>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</si>
  <si>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</si>
  <si>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</si>
  <si>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</si>
  <si>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</si>
  <si>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</si>
  <si>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</si>
  <si>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</si>
  <si>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</si>
  <si>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</si>
  <si>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</si>
  <si>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</si>
  <si>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</si>
  <si>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</si>
  <si>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</si>
  <si>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</si>
  <si>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</si>
  <si>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</si>
  <si>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</si>
  <si>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</si>
  <si>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</si>
  <si>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</si>
  <si>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</si>
  <si>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</si>
  <si>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</si>
  <si>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</si>
  <si>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</si>
  <si>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</si>
  <si>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</si>
  <si>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</si>
  <si>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</si>
  <si>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</si>
  <si>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</si>
  <si>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</si>
  <si>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</si>
  <si>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</si>
  <si>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</si>
  <si>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</si>
  <si>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</si>
  <si>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</si>
  <si>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</si>
  <si>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</si>
  <si>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</si>
  <si>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</si>
  <si>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</si>
  <si>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</si>
  <si>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</si>
  <si>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</si>
  <si>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</si>
  <si>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</si>
  <si>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</si>
  <si>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</si>
  <si>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</si>
  <si>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</si>
  <si>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</si>
  <si>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</si>
  <si>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</si>
  <si>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</si>
  <si>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</si>
  <si>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</si>
  <si>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</si>
  <si>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</si>
  <si>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</si>
  <si>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</si>
  <si>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</si>
  <si>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</si>
  <si>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</si>
  <si>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</si>
  <si>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</si>
  <si>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</si>
  <si>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</si>
  <si>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</si>
  <si>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</si>
  <si>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</si>
  <si>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</si>
  <si>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</si>
  <si>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</si>
  <si>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</si>
  <si>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</si>
  <si>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</si>
  <si>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</si>
  <si>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</si>
  <si>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</si>
  <si>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</si>
  <si>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</si>
  <si>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</si>
  <si>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</si>
  <si>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</si>
  <si>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</si>
  <si>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</si>
  <si>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</si>
  <si>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</si>
  <si>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</si>
  <si>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</si>
  <si>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</si>
  <si>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</si>
  <si>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</si>
  <si>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</si>
  <si>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</si>
  <si>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</si>
  <si>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</si>
  <si>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</si>
  <si>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</si>
  <si>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</si>
  <si>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</si>
  <si>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</si>
  <si>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</si>
  <si>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</si>
  <si>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</si>
  <si>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</si>
  <si>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</si>
  <si>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</si>
  <si>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</si>
  <si>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</si>
  <si>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</si>
  <si>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</si>
  <si>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</si>
  <si>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</si>
  <si>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</si>
  <si>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</si>
  <si>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</si>
  <si>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</si>
  <si>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</si>
  <si>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</si>
  <si>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</si>
  <si>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</si>
  <si>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</si>
  <si>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</si>
  <si>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</si>
  <si>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</si>
  <si>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</si>
  <si>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</si>
  <si>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</si>
  <si>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</si>
  <si>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</si>
  <si>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</si>
  <si>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</si>
  <si>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</si>
  <si>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</si>
  <si>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</si>
  <si>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</si>
  <si>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</si>
  <si>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</si>
  <si>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</si>
  <si>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</si>
  <si>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</si>
  <si>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</si>
  <si>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</si>
  <si>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</si>
  <si>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</si>
  <si>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</si>
  <si>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</si>
  <si>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</si>
  <si>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</si>
  <si>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</si>
  <si>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</si>
  <si>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</si>
  <si>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</si>
  <si>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</si>
  <si>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</si>
  <si>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</si>
  <si>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</si>
  <si>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</si>
  <si>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</si>
  <si>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</si>
  <si>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</si>
  <si>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</si>
  <si>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</si>
  <si>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</si>
  <si>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</si>
  <si>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</si>
  <si>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</si>
  <si>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</si>
  <si>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</si>
  <si>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</si>
  <si>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</si>
  <si>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</si>
  <si>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</si>
  <si>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</si>
  <si>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</si>
  <si>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</si>
  <si>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</si>
  <si>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</si>
  <si>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</si>
  <si>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</si>
  <si>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</si>
  <si>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</si>
  <si>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</si>
  <si>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</si>
  <si>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</si>
  <si>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</si>
  <si>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</si>
  <si>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</si>
  <si>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</si>
  <si>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</si>
  <si>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</si>
  <si>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</si>
  <si>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</si>
  <si>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</si>
  <si>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</si>
  <si>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</si>
  <si>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</si>
  <si>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</si>
  <si>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</si>
  <si>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</si>
  <si>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</si>
  <si>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</si>
  <si>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</si>
  <si>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</si>
  <si>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</si>
  <si>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</si>
  <si>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</si>
  <si>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</si>
  <si>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</si>
  <si>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</si>
  <si>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</si>
  <si>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</si>
  <si>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</si>
  <si>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</si>
  <si>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</si>
  <si>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</si>
  <si>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</si>
  <si>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</si>
  <si>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</si>
  <si>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</si>
  <si>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</si>
  <si>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</si>
  <si>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</si>
  <si>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</si>
  <si>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</si>
  <si>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</si>
  <si>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</si>
  <si>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</si>
  <si>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</si>
  <si>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</si>
  <si>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</si>
  <si>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</si>
  <si>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</si>
  <si>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</si>
  <si>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</si>
  <si>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</si>
  <si>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</si>
  <si>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</si>
  <si>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</si>
  <si>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</si>
  <si>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</si>
  <si>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</si>
  <si>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</si>
  <si>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</si>
  <si>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</si>
  <si>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</si>
  <si>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</si>
  <si>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</si>
  <si>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</si>
  <si>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</si>
  <si>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</si>
  <si>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</si>
  <si>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</si>
  <si>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</si>
  <si>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</si>
  <si>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</si>
  <si>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</si>
  <si>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</si>
  <si>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</si>
  <si>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</si>
  <si>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</si>
  <si>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</si>
  <si>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</si>
  <si>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</si>
  <si>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</si>
  <si>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</si>
  <si>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</si>
  <si>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</si>
  <si>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</si>
  <si>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</si>
  <si>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</si>
  <si>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</si>
  <si>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</si>
  <si>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</si>
  <si>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</si>
  <si>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</si>
  <si>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</si>
  <si>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</si>
  <si>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</si>
  <si>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</si>
  <si>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</si>
  <si>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</si>
  <si>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</si>
  <si>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</si>
  <si>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</si>
  <si>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</si>
  <si>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</si>
  <si>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</si>
  <si>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</si>
  <si>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</si>
  <si>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</si>
  <si>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</si>
  <si>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</si>
  <si>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</si>
  <si>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</si>
  <si>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</si>
  <si>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</si>
  <si>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</si>
  <si>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</si>
  <si>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</si>
  <si>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</si>
  <si>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</si>
  <si>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</si>
  <si>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</si>
  <si>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</si>
  <si>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</si>
  <si>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</si>
  <si>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</si>
  <si>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</si>
  <si>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</si>
  <si>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</si>
  <si>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</si>
  <si>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</si>
  <si>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</si>
  <si>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</si>
  <si>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</si>
  <si>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</si>
  <si>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</si>
  <si>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</si>
  <si>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</si>
  <si>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</si>
  <si>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</si>
  <si>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</si>
  <si>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</si>
  <si>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</si>
  <si>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</si>
  <si>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</si>
  <si>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</si>
  <si>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</si>
  <si>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</si>
  <si>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</si>
  <si>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</si>
  <si>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</si>
  <si>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</si>
  <si>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</si>
  <si>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</si>
  <si>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</si>
  <si>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</si>
  <si>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</si>
  <si>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</si>
  <si>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</si>
  <si>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</si>
  <si>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</si>
  <si>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</si>
  <si>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</si>
  <si>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</si>
  <si>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</si>
  <si>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</si>
  <si>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</si>
  <si>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</si>
  <si>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</si>
  <si>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</si>
  <si>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</si>
  <si>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</si>
  <si>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</si>
  <si>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</si>
  <si>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</si>
  <si>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</si>
  <si>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</si>
  <si>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</si>
  <si>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</si>
  <si>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</si>
  <si>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</si>
  <si>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</si>
  <si>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</si>
  <si>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</si>
  <si>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</si>
  <si>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</si>
  <si>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</si>
  <si>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</si>
  <si>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</si>
  <si>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</si>
  <si>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</si>
  <si>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</si>
  <si>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</si>
  <si>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</si>
  <si>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</si>
  <si>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</si>
  <si>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</si>
  <si>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</si>
  <si>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</si>
  <si>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</si>
  <si>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</si>
  <si>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</si>
  <si>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</si>
  <si>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</si>
  <si>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</si>
  <si>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</si>
  <si>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</si>
  <si>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</si>
  <si>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</si>
  <si>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</si>
  <si>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</si>
  <si>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</si>
  <si>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</si>
  <si>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</si>
  <si>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</si>
  <si>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</si>
  <si>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</si>
  <si>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</si>
  <si>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</si>
  <si>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</si>
  <si>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</si>
  <si>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</si>
  <si>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</si>
  <si>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</si>
  <si>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</si>
  <si>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</si>
  <si>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</si>
  <si>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</si>
  <si>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</si>
  <si>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</si>
  <si>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</si>
  <si>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</si>
  <si>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</si>
  <si>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</si>
  <si>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</si>
  <si>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</si>
  <si>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</si>
  <si>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</si>
  <si>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</si>
  <si>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</si>
  <si>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</si>
  <si>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</si>
  <si>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</si>
  <si>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</si>
  <si>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</si>
  <si>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</si>
  <si>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</si>
  <si>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</si>
  <si>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</si>
  <si>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</si>
  <si>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</si>
  <si>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</si>
  <si>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</si>
  <si>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</si>
  <si>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</si>
  <si>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</si>
  <si>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</si>
  <si>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</si>
  <si>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</si>
  <si>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</si>
  <si>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</si>
  <si>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</si>
  <si>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</si>
  <si>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</si>
  <si>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</si>
  <si>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</si>
  <si>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</si>
  <si>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</si>
  <si>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</si>
  <si>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</si>
  <si>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</si>
  <si>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</si>
  <si>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</si>
  <si>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</si>
  <si>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</si>
  <si>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</si>
  <si>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</si>
  <si>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</si>
  <si>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</si>
  <si>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</si>
  <si>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</si>
  <si>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</si>
  <si>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</si>
  <si>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</si>
  <si>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</si>
  <si>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</si>
  <si>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</si>
  <si>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</si>
  <si>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</si>
  <si>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</si>
  <si>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</si>
  <si>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</si>
  <si>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</si>
  <si>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</si>
  <si>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</si>
  <si>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</si>
  <si>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</si>
  <si>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</si>
  <si>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</si>
  <si>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</si>
  <si>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</si>
  <si>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</si>
  <si>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</si>
  <si>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</si>
  <si>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</si>
  <si>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</si>
  <si>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</si>
  <si>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</si>
  <si>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</si>
  <si>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</si>
  <si>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</si>
  <si>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</si>
  <si>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</si>
  <si>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</si>
  <si>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</si>
  <si>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</si>
  <si>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</si>
  <si>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</si>
  <si>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</si>
  <si>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</si>
  <si>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</si>
  <si>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</si>
  <si>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</si>
  <si>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</si>
  <si>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</si>
  <si>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</si>
  <si>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</si>
  <si>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</si>
  <si>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</si>
  <si>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</si>
  <si>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</si>
  <si>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</si>
  <si>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</si>
  <si>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</si>
  <si>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</si>
  <si>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</si>
  <si>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</si>
  <si>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</si>
  <si>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</si>
  <si>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</si>
  <si>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</si>
  <si>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</si>
  <si>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</si>
  <si>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</si>
  <si>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</si>
  <si>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</si>
  <si>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</si>
  <si>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</si>
  <si>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</si>
  <si>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</si>
  <si>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</si>
  <si>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</si>
  <si>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</si>
  <si>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</si>
  <si>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</si>
  <si>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</si>
  <si>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</si>
  <si>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</si>
  <si>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</si>
  <si>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</si>
  <si>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</si>
  <si>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</si>
  <si>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</si>
  <si>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</si>
  <si>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</si>
  <si>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</si>
  <si>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</si>
  <si>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</si>
  <si>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</si>
  <si>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</si>
  <si>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</si>
  <si>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</si>
  <si>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</si>
  <si>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</si>
  <si>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</si>
  <si>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</si>
  <si>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</si>
  <si>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</si>
  <si>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</si>
  <si>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</si>
  <si>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</si>
  <si>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</si>
  <si>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</si>
  <si>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</si>
  <si>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</si>
  <si>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</si>
  <si>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</si>
  <si>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</si>
  <si>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</si>
  <si>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</si>
  <si>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</si>
  <si>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</si>
  <si>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</si>
  <si>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</si>
  <si>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</si>
  <si>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</si>
  <si>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</si>
  <si>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</si>
  <si>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</si>
  <si>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</si>
  <si>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</si>
  <si>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</si>
  <si>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</si>
  <si>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</si>
  <si>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</si>
  <si>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</si>
  <si>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</si>
  <si>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</si>
  <si>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</si>
  <si>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</si>
  <si>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</si>
  <si>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</si>
  <si>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</si>
  <si>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</si>
  <si>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</si>
  <si>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</si>
  <si>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</si>
  <si>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</si>
  <si>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</si>
  <si>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</si>
  <si>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</si>
  <si>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</si>
  <si>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</si>
  <si>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</si>
  <si>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</si>
  <si>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</si>
  <si>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</si>
  <si>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</si>
  <si>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</si>
  <si>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</si>
  <si>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</si>
  <si>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</si>
  <si>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</si>
  <si>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</si>
  <si>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</si>
  <si>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</si>
  <si>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</si>
  <si>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</si>
  <si>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</si>
  <si>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</si>
  <si>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</si>
  <si>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</si>
  <si>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</si>
  <si>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</si>
  <si>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</si>
  <si>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</si>
  <si>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</si>
  <si>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</si>
  <si>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</si>
  <si>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</si>
  <si>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</si>
  <si>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</si>
  <si>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</si>
  <si>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</si>
  <si>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</si>
  <si>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</si>
  <si>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</si>
  <si>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</si>
  <si>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</si>
  <si>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</si>
  <si>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</si>
  <si>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</si>
  <si>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</si>
  <si>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</si>
  <si>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</si>
  <si>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</si>
  <si>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</si>
  <si>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</si>
  <si>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</si>
  <si>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</si>
  <si>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</si>
  <si>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</si>
  <si>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</si>
  <si>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</si>
  <si>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</si>
  <si>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</si>
  <si>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</si>
  <si>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</si>
  <si>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</si>
  <si>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</si>
  <si>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</si>
  <si>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</si>
  <si>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</si>
  <si>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</si>
  <si>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</si>
  <si>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</si>
  <si>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</si>
  <si>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</si>
  <si>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</si>
  <si>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</si>
  <si>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</si>
  <si>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</si>
  <si>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</si>
  <si>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</si>
  <si>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</si>
  <si>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</si>
  <si>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</si>
  <si>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</si>
  <si>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</si>
  <si>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</si>
  <si>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</si>
  <si>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</si>
  <si>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</si>
  <si>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</si>
  <si>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</si>
  <si>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</si>
  <si>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</si>
  <si>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</si>
  <si>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</si>
  <si>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</si>
  <si>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</si>
  <si>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</si>
  <si>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</si>
  <si>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</si>
  <si>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</si>
  <si>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</si>
  <si>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</si>
  <si>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</si>
  <si>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</si>
  <si>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</si>
  <si>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</si>
  <si>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</si>
  <si>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</si>
  <si>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</si>
  <si>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</si>
  <si>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</si>
  <si>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</si>
  <si>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</si>
  <si>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</si>
  <si>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</si>
  <si>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</si>
  <si>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</si>
  <si>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</si>
  <si>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</si>
  <si>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</si>
  <si>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</si>
  <si>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</si>
  <si>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</si>
  <si>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</si>
  <si>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</si>
  <si>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</si>
  <si>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</si>
  <si>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</si>
  <si>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</si>
  <si>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</si>
  <si>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</si>
  <si>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</si>
  <si>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</si>
  <si>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</si>
  <si>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</si>
  <si>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</si>
  <si>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</si>
  <si>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</si>
  <si>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</si>
  <si>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</si>
  <si>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</si>
  <si>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</si>
  <si>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</si>
  <si>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</si>
  <si>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</si>
  <si>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</si>
  <si>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</si>
  <si>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</si>
  <si>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</si>
  <si>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</si>
  <si>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</si>
  <si>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</si>
  <si>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</si>
  <si>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</si>
  <si>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</si>
  <si>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</si>
  <si>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</si>
  <si>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</si>
  <si>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</si>
  <si>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</si>
  <si>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</si>
  <si>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</si>
  <si>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</si>
  <si>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</si>
  <si>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</si>
  <si>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</si>
  <si>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</si>
  <si>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</si>
  <si>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</si>
  <si>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</si>
  <si>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</si>
  <si>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</si>
  <si>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</si>
  <si>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</si>
  <si>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</si>
  <si>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</si>
  <si>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</si>
  <si>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</si>
  <si>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</si>
  <si>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</si>
  <si>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</si>
  <si>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</si>
  <si>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</si>
  <si>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</si>
  <si>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</si>
  <si>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</si>
  <si>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</si>
  <si>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</si>
  <si>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</si>
  <si>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</si>
  <si>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</si>
  <si>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</si>
  <si>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</si>
  <si>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</si>
  <si>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</si>
  <si>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</si>
  <si>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</si>
  <si>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</si>
  <si>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</si>
  <si>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</si>
  <si>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</si>
  <si>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</si>
  <si>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</si>
  <si>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</si>
  <si>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</si>
  <si>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</si>
  <si>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</si>
  <si>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</si>
  <si>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</si>
  <si>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</si>
  <si>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</si>
  <si>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</si>
  <si>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</si>
  <si>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</si>
  <si>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</si>
  <si>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</si>
  <si>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</si>
  <si>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</si>
  <si>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</si>
  <si>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</si>
  <si>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</si>
  <si>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</si>
  <si>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</si>
  <si>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</si>
  <si>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</si>
  <si>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</si>
  <si>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</si>
  <si>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</si>
  <si>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</si>
  <si>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</si>
  <si>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</si>
  <si>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</si>
  <si>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</si>
  <si>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</si>
  <si>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</si>
  <si>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</si>
  <si>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</si>
  <si>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</si>
  <si>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</si>
  <si>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</si>
  <si>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</si>
  <si>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</si>
  <si>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</si>
  <si>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</si>
  <si>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</si>
  <si>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</si>
  <si>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</si>
  <si>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</si>
  <si>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</si>
  <si>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</si>
  <si>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</si>
  <si>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</si>
  <si>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</si>
  <si>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</si>
  <si>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</si>
  <si>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</si>
  <si>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</si>
  <si>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</si>
  <si>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</si>
  <si>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</si>
  <si>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</si>
  <si>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</si>
  <si>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</si>
  <si>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</si>
  <si>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</si>
  <si>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</si>
  <si>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</si>
  <si>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</si>
  <si>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</si>
  <si>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</si>
  <si>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</si>
  <si>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</si>
  <si>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</si>
  <si>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</si>
  <si>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</si>
  <si>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</si>
  <si>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</si>
  <si>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</si>
  <si>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</si>
  <si>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</si>
  <si>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</si>
  <si>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</si>
  <si>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</si>
  <si>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</si>
  <si>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</si>
  <si>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</si>
  <si>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</si>
  <si>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</si>
  <si>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</si>
  <si>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</si>
  <si>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</si>
  <si>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</si>
  <si>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</si>
  <si>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</si>
  <si>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</si>
  <si>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</si>
  <si>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</si>
  <si>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</si>
  <si>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</si>
  <si>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</si>
  <si>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</si>
  <si>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</si>
  <si>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</si>
  <si>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</si>
  <si>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</si>
  <si>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</si>
  <si>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</si>
  <si>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</si>
  <si>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</si>
  <si>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</si>
  <si>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</si>
  <si>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</si>
  <si>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</si>
  <si>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</si>
  <si>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</si>
  <si>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</si>
  <si>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</si>
  <si>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</si>
  <si>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</si>
  <si>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</si>
  <si>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</si>
  <si>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</si>
  <si>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</si>
  <si>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</si>
  <si>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</si>
  <si>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</si>
  <si>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</si>
  <si>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</si>
  <si>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</si>
  <si>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</si>
  <si>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</si>
  <si>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</si>
  <si>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</si>
  <si>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</si>
  <si>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</si>
  <si>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</si>
  <si>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</si>
  <si>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</si>
  <si>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</si>
  <si>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</si>
  <si>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</si>
  <si>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</si>
  <si>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</si>
  <si>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</si>
  <si>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</si>
  <si>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</si>
  <si>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</si>
  <si>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</si>
  <si>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</si>
  <si>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</si>
  <si>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</si>
  <si>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</si>
  <si>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</si>
  <si>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</si>
  <si>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</si>
  <si>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</si>
  <si>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</si>
  <si>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</si>
  <si>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</si>
  <si>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</si>
  <si>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</si>
  <si>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</si>
  <si>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</si>
  <si>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</si>
  <si>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</si>
  <si>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</si>
  <si>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</si>
  <si>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</si>
  <si>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</si>
  <si>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</si>
  <si>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</si>
  <si>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</si>
  <si>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</si>
  <si>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</si>
  <si>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</si>
  <si>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</si>
  <si>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</si>
  <si>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</si>
  <si>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</si>
  <si>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</si>
  <si>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</si>
  <si>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</si>
  <si>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</si>
  <si>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</si>
  <si>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</si>
  <si>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</si>
  <si>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</si>
  <si>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</si>
  <si>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</si>
  <si>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</si>
  <si>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</si>
  <si>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</si>
  <si>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</si>
  <si>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</si>
  <si>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</si>
  <si>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</si>
  <si>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</si>
  <si>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</si>
  <si>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</si>
  <si>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</si>
  <si>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</si>
  <si>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</si>
  <si>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</si>
  <si>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</si>
  <si>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</si>
  <si>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</si>
  <si>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</si>
  <si>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</si>
  <si>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</si>
  <si>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</si>
  <si>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</si>
  <si>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</si>
  <si>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</si>
  <si>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</si>
  <si>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</si>
  <si>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</si>
  <si>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</si>
  <si>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</si>
  <si>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</si>
  <si>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</si>
  <si>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</si>
  <si>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</si>
  <si>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</si>
  <si>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</si>
  <si>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</si>
  <si>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</si>
  <si>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</si>
  <si>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</si>
  <si>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</si>
  <si>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</si>
  <si>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</si>
  <si>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</si>
  <si>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</si>
  <si>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</si>
  <si>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</si>
  <si>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</si>
  <si>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</si>
  <si>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</si>
  <si>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</si>
  <si>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</si>
  <si>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</si>
  <si>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</si>
  <si>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</si>
  <si>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</si>
  <si>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</si>
  <si>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</si>
  <si>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</si>
  <si>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</si>
  <si>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</si>
  <si>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</si>
  <si>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</si>
  <si>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</si>
  <si>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</si>
  <si>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</si>
  <si>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</si>
  <si>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</si>
  <si>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</si>
  <si>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</si>
  <si>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</si>
  <si>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</si>
  <si>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</si>
  <si>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</si>
  <si>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</si>
  <si>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</si>
  <si>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</si>
  <si>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</si>
  <si>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</si>
  <si>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</si>
  <si>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</si>
  <si>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</si>
  <si>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</si>
  <si>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</si>
  <si>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</si>
  <si>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</si>
  <si>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</si>
  <si>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</si>
  <si>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</si>
  <si>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</si>
  <si>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</si>
  <si>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</si>
  <si>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</si>
  <si>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</si>
  <si>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</si>
  <si>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</si>
  <si>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</si>
  <si>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</si>
  <si>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</si>
  <si>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</si>
  <si>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</si>
  <si>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</si>
  <si>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</si>
  <si>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</si>
  <si>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</si>
  <si>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</si>
  <si>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</si>
  <si>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</si>
  <si>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</si>
  <si>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</si>
  <si>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</si>
  <si>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</si>
  <si>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</si>
  <si>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</si>
  <si>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</si>
  <si>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</si>
  <si>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</si>
  <si>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</si>
  <si>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</si>
  <si>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</si>
  <si>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</si>
  <si>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</si>
  <si>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</si>
  <si>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</si>
  <si>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</si>
  <si>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</si>
  <si>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</si>
  <si>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</si>
  <si>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</si>
  <si>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</si>
  <si>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</si>
  <si>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</si>
  <si>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</si>
  <si>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</si>
  <si>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</si>
  <si>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</si>
  <si>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</si>
  <si>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</si>
  <si>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</si>
  <si>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</si>
  <si>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</si>
  <si>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</si>
  <si>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</si>
  <si>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</si>
  <si>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</si>
  <si>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</si>
  <si>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</si>
  <si>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</si>
  <si>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</si>
  <si>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</si>
  <si>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</si>
  <si>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</si>
  <si>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</si>
  <si>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</si>
  <si>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</si>
  <si>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</si>
  <si>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</si>
  <si>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</si>
  <si>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</si>
  <si>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</si>
  <si>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</si>
  <si>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</si>
  <si>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</si>
  <si>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</si>
  <si>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</si>
  <si>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</si>
  <si>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</si>
  <si>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</si>
  <si>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</si>
  <si>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</si>
  <si>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</si>
  <si>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</si>
  <si>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</si>
  <si>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</si>
  <si>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</si>
  <si>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</si>
  <si>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</si>
  <si>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</si>
  <si>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</si>
  <si>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</si>
  <si>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</si>
  <si>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</si>
  <si>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</si>
  <si>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</si>
  <si>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</si>
  <si>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</si>
  <si>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</si>
  <si>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</si>
  <si>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</si>
  <si>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</si>
  <si>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</si>
  <si>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</si>
  <si>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</si>
  <si>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</si>
  <si>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</si>
  <si>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</si>
  <si>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</si>
  <si>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</si>
  <si>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</si>
  <si>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</si>
  <si>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</si>
  <si>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</si>
  <si>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</si>
  <si>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</si>
  <si>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</si>
  <si>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</si>
  <si>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</si>
  <si>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</si>
  <si>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</si>
  <si>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</si>
  <si>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</si>
  <si>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</si>
  <si>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</si>
  <si>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</si>
  <si>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</si>
  <si>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</si>
  <si>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</si>
  <si>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</si>
  <si>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</si>
  <si>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</si>
  <si>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</si>
  <si>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</si>
  <si>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</si>
  <si>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</si>
  <si>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</si>
  <si>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</si>
  <si>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</si>
  <si>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</si>
  <si>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</si>
  <si>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</si>
  <si>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</si>
  <si>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</si>
  <si>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</si>
  <si>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</si>
  <si>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</si>
  <si>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</si>
  <si>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</si>
  <si>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</si>
  <si>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</si>
  <si>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</si>
  <si>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</si>
  <si>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</si>
  <si>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</si>
  <si>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</si>
  <si>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</si>
  <si>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</si>
  <si>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</si>
  <si>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</si>
  <si>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</si>
  <si>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</si>
  <si>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</si>
  <si>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</si>
  <si>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</si>
  <si>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</si>
  <si>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</si>
  <si>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</si>
  <si>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</si>
  <si>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</si>
  <si>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</si>
  <si>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</si>
  <si>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</si>
  <si>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</si>
  <si>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</si>
  <si>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</si>
  <si>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</si>
  <si>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</si>
  <si>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</si>
  <si>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</si>
  <si>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</si>
  <si>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</si>
  <si>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</si>
  <si>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</si>
  <si>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</si>
  <si>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</si>
  <si>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</si>
  <si>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</si>
  <si>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</si>
  <si>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</si>
  <si>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</si>
  <si>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</si>
  <si>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</si>
  <si>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</si>
  <si>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</si>
  <si>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</si>
  <si>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</si>
  <si>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</si>
  <si>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</si>
  <si>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</si>
  <si>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</si>
  <si>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</si>
  <si>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</si>
  <si>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</si>
  <si>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</si>
  <si>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</si>
  <si>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</si>
  <si>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</si>
  <si>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</si>
  <si>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</si>
  <si>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</si>
  <si>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</si>
  <si>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</si>
  <si>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</si>
  <si>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</si>
  <si>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</si>
  <si>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</si>
  <si>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</si>
  <si>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</si>
  <si>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</si>
  <si>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</si>
  <si>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</si>
  <si>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</si>
  <si>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</si>
  <si>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</si>
  <si>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</si>
  <si>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</si>
  <si>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</si>
  <si>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</si>
  <si>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</si>
  <si>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</si>
  <si>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</si>
  <si>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</si>
  <si>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</si>
  <si>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</si>
  <si>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</si>
  <si>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</si>
  <si>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</si>
  <si>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</si>
  <si>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</si>
  <si>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</si>
  <si>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</si>
  <si>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</si>
  <si>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</si>
  <si>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</si>
  <si>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</si>
  <si>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</si>
  <si>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</si>
  <si>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</si>
  <si>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</si>
  <si>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</si>
  <si>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</si>
  <si>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</si>
  <si>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</si>
  <si>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</si>
  <si>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</si>
  <si>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</si>
  <si>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</si>
  <si>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</si>
  <si>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</si>
  <si>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</si>
  <si>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</si>
  <si>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</si>
  <si>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</si>
  <si>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</si>
  <si>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</si>
  <si>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</si>
  <si>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</si>
  <si>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</si>
  <si>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</si>
  <si>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</si>
  <si>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</si>
  <si>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</si>
  <si>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</si>
  <si>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</si>
  <si>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</si>
  <si>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</si>
  <si>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</si>
  <si>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</si>
  <si>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</si>
  <si>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</si>
  <si>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</si>
  <si>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</si>
  <si>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</si>
  <si>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</si>
  <si>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</si>
  <si>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</si>
  <si>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</si>
  <si>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</si>
  <si>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</si>
  <si>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</si>
  <si>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</si>
  <si>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</si>
  <si>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</si>
  <si>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</si>
  <si>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</si>
  <si>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</si>
  <si>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</si>
  <si>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</si>
  <si>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</si>
  <si>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</si>
  <si>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</si>
  <si>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</si>
  <si>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</si>
  <si>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</si>
  <si>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</si>
  <si>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</si>
  <si>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</si>
  <si>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</si>
  <si>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</si>
  <si>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</si>
  <si>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</si>
  <si>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</si>
  <si>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</si>
  <si>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</si>
  <si>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</si>
  <si>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</si>
  <si>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</si>
  <si>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</si>
  <si>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</si>
  <si>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</si>
  <si>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</si>
  <si>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</si>
  <si>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</si>
  <si>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</si>
  <si>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</si>
  <si>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</si>
  <si>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</si>
  <si>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</si>
  <si>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</si>
  <si>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</si>
  <si>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</si>
  <si>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</si>
  <si>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</si>
  <si>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</si>
  <si>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</si>
  <si>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</si>
  <si>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</si>
  <si>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</si>
  <si>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</si>
  <si>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</si>
  <si>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</si>
  <si>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</si>
  <si>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</si>
  <si>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</si>
  <si>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</si>
  <si>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</si>
  <si>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</si>
  <si>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</si>
  <si>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</si>
  <si>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</si>
  <si>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</si>
  <si>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</si>
  <si>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</si>
  <si>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</si>
  <si>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</si>
  <si>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</si>
  <si>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</si>
  <si>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</si>
  <si>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</si>
  <si>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</si>
  <si>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</si>
  <si>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</si>
  <si>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</si>
  <si>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</si>
  <si>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</si>
  <si>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</si>
  <si>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</si>
  <si>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</si>
  <si>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</si>
  <si>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</si>
  <si>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</si>
  <si>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</si>
  <si>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</si>
  <si>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</si>
  <si>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</si>
  <si>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</si>
  <si>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</si>
  <si>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</si>
  <si>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</si>
  <si>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</si>
  <si>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</si>
  <si>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</si>
  <si>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</si>
  <si>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</si>
  <si>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</si>
  <si>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</si>
  <si>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</si>
  <si>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</si>
  <si>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</si>
  <si>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</si>
  <si>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</si>
  <si>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</si>
  <si>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</si>
  <si>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</si>
  <si>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</si>
  <si>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</si>
  <si>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</si>
  <si>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</si>
  <si>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</si>
  <si>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</si>
  <si>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</si>
  <si>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</si>
  <si>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</si>
  <si>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</si>
  <si>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</si>
  <si>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</si>
  <si>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</si>
  <si>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</si>
  <si>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</si>
  <si>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</si>
  <si>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</si>
  <si>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</si>
  <si>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</si>
  <si>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</si>
  <si>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</si>
  <si>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</si>
  <si>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</si>
  <si>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</si>
  <si>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</si>
  <si>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</si>
  <si>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</si>
  <si>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</si>
  <si>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</si>
  <si>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</si>
  <si>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</si>
  <si>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</si>
  <si>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</si>
  <si>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</si>
  <si>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</si>
  <si>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</si>
  <si>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</si>
  <si>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</si>
  <si>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</si>
  <si>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</si>
  <si>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</si>
  <si>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</si>
  <si>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</si>
  <si>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</si>
  <si>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</si>
  <si>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</si>
  <si>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</si>
  <si>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</si>
  <si>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</si>
  <si>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</si>
  <si>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</si>
  <si>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</si>
  <si>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</si>
  <si>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</si>
  <si>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</si>
  <si>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</si>
  <si>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</si>
  <si>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</si>
  <si>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</si>
  <si>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</si>
  <si>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</si>
  <si>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</si>
  <si>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</si>
  <si>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</si>
  <si>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</si>
  <si>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</si>
  <si>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</si>
  <si>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</si>
  <si>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</si>
  <si>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</si>
  <si>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</si>
  <si>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</si>
  <si>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</si>
  <si>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</si>
  <si>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</si>
  <si>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</si>
  <si>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</si>
  <si>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</si>
  <si>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</si>
  <si>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</si>
  <si>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</si>
  <si>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</si>
  <si>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</si>
  <si>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</si>
  <si>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</si>
  <si>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</si>
  <si>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</si>
  <si>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</si>
  <si>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</si>
  <si>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</si>
  <si>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</si>
  <si>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</si>
  <si>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</si>
  <si>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</si>
  <si>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</si>
  <si>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</si>
  <si>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</si>
  <si>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</si>
  <si>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</si>
  <si>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</si>
  <si>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</si>
  <si>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</si>
  <si>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</si>
  <si>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</si>
  <si>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</si>
  <si>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</si>
  <si>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</si>
  <si>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</si>
  <si>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</si>
  <si>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</si>
  <si>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</si>
  <si>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</si>
  <si>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</si>
  <si>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</si>
  <si>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</si>
  <si>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</si>
  <si>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</si>
  <si>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</si>
  <si>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</si>
  <si>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</si>
  <si>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</si>
  <si>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</si>
  <si>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</si>
  <si>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</si>
  <si>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</si>
  <si>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</si>
  <si>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</si>
  <si>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</si>
  <si>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</si>
  <si>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</si>
  <si>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</si>
  <si>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</si>
  <si>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</si>
  <si>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</si>
  <si>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</si>
  <si>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</si>
  <si>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</si>
  <si>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</si>
  <si>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</si>
  <si>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</si>
  <si>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</si>
  <si>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</si>
  <si>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</si>
  <si>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</si>
  <si>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</si>
  <si>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</si>
  <si>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</si>
  <si>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</si>
  <si>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</si>
  <si>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</si>
  <si>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</si>
  <si>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</si>
  <si>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</si>
  <si>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</si>
  <si>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</si>
  <si>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</si>
  <si>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</si>
  <si>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</si>
  <si>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</si>
  <si>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</si>
  <si>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</si>
  <si>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</si>
  <si>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</si>
  <si>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</si>
  <si>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</si>
  <si>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</si>
  <si>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</si>
  <si>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</si>
  <si>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</si>
  <si>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</si>
  <si>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</si>
  <si>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</si>
  <si>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</si>
  <si>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</si>
  <si>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</si>
  <si>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</si>
  <si>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</si>
  <si>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</si>
  <si>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</si>
  <si>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</si>
  <si>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</si>
  <si>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</si>
  <si>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</si>
  <si>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</si>
  <si>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</si>
  <si>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</si>
  <si>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</si>
  <si>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</si>
  <si>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</si>
  <si>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</si>
  <si>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</si>
  <si>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</si>
  <si>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</si>
  <si>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</si>
  <si>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</si>
  <si>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</si>
  <si>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</si>
  <si>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</si>
  <si>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</si>
  <si>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</si>
  <si>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</si>
  <si>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</si>
  <si>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</si>
  <si>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</si>
  <si>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</si>
  <si>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</si>
  <si>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</si>
  <si>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</si>
  <si>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</si>
  <si>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</si>
  <si>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</si>
  <si>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</si>
  <si>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</si>
  <si>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</si>
  <si>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</si>
  <si>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</si>
  <si>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</si>
  <si>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</si>
  <si>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</si>
  <si>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</si>
  <si>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</si>
  <si>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</si>
  <si>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</si>
  <si>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</si>
  <si>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</si>
  <si>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</si>
  <si>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</si>
  <si>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</si>
  <si>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</si>
  <si>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</si>
  <si>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</si>
  <si>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</si>
  <si>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</si>
  <si>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</si>
  <si>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</si>
  <si>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</si>
  <si>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</si>
  <si>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</si>
  <si>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</si>
  <si>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</si>
  <si>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</si>
  <si>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</si>
  <si>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</si>
  <si>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</si>
  <si>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</si>
  <si>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</si>
  <si>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</si>
  <si>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</si>
  <si>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</si>
  <si>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</si>
  <si>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</si>
  <si>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</si>
  <si>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</si>
  <si>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</si>
  <si>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</si>
  <si>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</si>
  <si>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</si>
  <si>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</si>
  <si>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</si>
  <si>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</si>
  <si>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</si>
  <si>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</si>
  <si>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</si>
  <si>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</si>
  <si>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</si>
  <si>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</si>
  <si>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</si>
  <si>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</si>
  <si>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</si>
  <si>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</si>
  <si>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</si>
  <si>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</si>
  <si>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</si>
  <si>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</si>
  <si>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</si>
  <si>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</si>
  <si>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</si>
  <si>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</si>
  <si>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</si>
  <si>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</si>
  <si>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</si>
  <si>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</si>
  <si>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</si>
  <si>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</si>
  <si>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</si>
  <si>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</si>
  <si>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</si>
  <si>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</si>
  <si>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</si>
  <si>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</si>
  <si>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</si>
  <si>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</si>
  <si>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</si>
  <si>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</si>
  <si>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</si>
  <si>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</si>
  <si>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</si>
  <si>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</si>
  <si>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</si>
  <si>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</si>
  <si>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</si>
  <si>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</si>
  <si>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</si>
  <si>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</si>
  <si>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</si>
  <si>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</si>
  <si>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</si>
  <si>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</si>
  <si>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</si>
  <si>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</si>
  <si>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</si>
  <si>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</si>
  <si>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</si>
  <si>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</si>
  <si>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</si>
  <si>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</si>
  <si>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</si>
  <si>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</si>
  <si>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</si>
  <si>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</si>
  <si>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</si>
  <si>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</si>
  <si>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</si>
  <si>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</si>
  <si>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</si>
  <si>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</si>
  <si>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</si>
  <si>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</si>
  <si>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</si>
  <si>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</si>
  <si>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</si>
  <si>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</si>
  <si>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</si>
  <si>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</si>
  <si>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</si>
  <si>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</si>
  <si>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</si>
  <si>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</si>
  <si>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</si>
  <si>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</si>
  <si>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</si>
  <si>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</si>
  <si>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</si>
  <si>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</si>
  <si>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</si>
  <si>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</si>
  <si>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</si>
  <si>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</si>
  <si>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</si>
  <si>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</si>
  <si>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</si>
  <si>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</si>
  <si>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</si>
  <si>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</si>
  <si>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</si>
  <si>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</si>
  <si>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</si>
  <si>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</si>
  <si>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</si>
  <si>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</si>
  <si>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</si>
  <si>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</si>
  <si>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</si>
  <si>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</si>
  <si>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</si>
  <si>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</si>
  <si>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</si>
  <si>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</si>
  <si>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</si>
  <si>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</si>
  <si>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</si>
  <si>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</si>
  <si>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</si>
  <si>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</si>
  <si>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</si>
  <si>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</si>
  <si>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</si>
  <si>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</si>
  <si>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</si>
  <si>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</si>
  <si>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</si>
  <si>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</si>
  <si>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</si>
  <si>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</si>
  <si>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</si>
  <si>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</si>
  <si>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</si>
  <si>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</si>
  <si>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</si>
  <si>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</si>
  <si>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</si>
  <si>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</si>
  <si>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</si>
  <si>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</si>
  <si>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</si>
  <si>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</si>
  <si>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</si>
  <si>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</si>
  <si>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</si>
  <si>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</si>
  <si>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</si>
  <si>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</si>
  <si>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</si>
  <si>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</si>
  <si>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</si>
  <si>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</si>
  <si>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</si>
  <si>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</si>
  <si>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</si>
  <si>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</si>
  <si>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</si>
  <si>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</si>
  <si>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</si>
  <si>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</si>
  <si>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</si>
  <si>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</si>
  <si>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</si>
  <si>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</si>
  <si>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</si>
  <si>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</si>
  <si>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</si>
  <si>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</si>
  <si>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</si>
  <si>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</si>
  <si>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</si>
  <si>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</si>
  <si>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</si>
  <si>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</si>
  <si>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</si>
  <si>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</si>
  <si>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</si>
  <si>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</si>
  <si>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</si>
  <si>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</si>
  <si>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</si>
  <si>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</si>
  <si>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</si>
  <si>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</si>
  <si>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</si>
  <si>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</si>
  <si>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</si>
  <si>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</si>
  <si>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</si>
  <si>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</si>
  <si>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</si>
  <si>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</si>
  <si>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</si>
  <si>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</si>
  <si>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</si>
  <si>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</si>
  <si>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</si>
  <si>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</si>
  <si>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</si>
  <si>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</si>
  <si>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</si>
  <si>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</si>
  <si>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</si>
  <si>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</si>
  <si>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</si>
  <si>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</si>
  <si>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</si>
  <si>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</si>
  <si>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</si>
  <si>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</si>
  <si>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</si>
  <si>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</si>
  <si>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</si>
  <si>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</si>
  <si>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</si>
  <si>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</si>
  <si>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</si>
  <si>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</si>
  <si>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</si>
  <si>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</si>
  <si>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</si>
  <si>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</si>
  <si>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</si>
  <si>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</si>
  <si>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</si>
  <si>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</si>
  <si>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</si>
  <si>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</si>
  <si>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</si>
  <si>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</si>
  <si>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</si>
  <si>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</si>
  <si>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</si>
  <si>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</si>
  <si>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</si>
  <si>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</si>
  <si>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</si>
  <si>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</si>
  <si>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</si>
  <si>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</si>
  <si>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</si>
  <si>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</si>
  <si>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</si>
  <si>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</si>
  <si>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</si>
  <si>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</si>
  <si>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</si>
  <si>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</si>
  <si>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</si>
  <si>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</si>
  <si>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</si>
  <si>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</si>
  <si>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</si>
  <si>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</si>
  <si>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</si>
  <si>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</si>
  <si>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</si>
  <si>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</si>
  <si>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</si>
  <si>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</si>
  <si>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</si>
  <si>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</si>
  <si>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</si>
  <si>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</si>
  <si>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</si>
  <si>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</si>
  <si>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</si>
  <si>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</si>
  <si>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</si>
  <si>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</si>
  <si>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</si>
  <si>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</si>
  <si>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</si>
  <si>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</si>
  <si>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</si>
  <si>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</si>
  <si>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</si>
  <si>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</si>
  <si>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</si>
  <si>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</si>
  <si>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</si>
  <si>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</si>
  <si>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</si>
  <si>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</si>
  <si>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</si>
  <si>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</si>
  <si>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</si>
  <si>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</si>
  <si>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</si>
  <si>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</si>
  <si>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</si>
  <si>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</si>
  <si>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</si>
  <si>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</si>
  <si>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</si>
  <si>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</si>
  <si>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</si>
  <si>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</si>
  <si>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</si>
  <si>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</si>
  <si>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</si>
  <si>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</si>
  <si>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</si>
  <si>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</si>
  <si>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</si>
  <si>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</si>
  <si>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</si>
  <si>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</si>
  <si>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</si>
  <si>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</si>
  <si>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</si>
  <si>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</si>
  <si>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</si>
  <si>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</si>
  <si>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</si>
  <si>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</si>
  <si>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</si>
  <si>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</si>
  <si>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</si>
  <si>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</si>
  <si>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</si>
  <si>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</si>
  <si>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</si>
  <si>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</si>
  <si>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</si>
  <si>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</si>
  <si>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</si>
  <si>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</si>
  <si>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</si>
  <si>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</si>
  <si>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</si>
  <si>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</si>
  <si>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</si>
  <si>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</si>
  <si>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</si>
  <si>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</si>
  <si>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</si>
  <si>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</si>
  <si>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</si>
  <si>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</si>
  <si>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</si>
  <si>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</si>
  <si>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</si>
  <si>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</si>
  <si>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</si>
  <si>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</si>
  <si>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</si>
  <si>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</si>
  <si>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</si>
  <si>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</si>
  <si>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</si>
  <si>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</si>
  <si>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</si>
  <si>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</si>
  <si>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</si>
  <si>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</si>
  <si>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</si>
  <si>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</si>
  <si>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</si>
  <si>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</si>
  <si>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</si>
  <si>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</si>
  <si>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</si>
  <si>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</si>
  <si>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</si>
  <si>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</si>
  <si>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</si>
  <si>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</si>
  <si>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</si>
  <si>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</si>
  <si>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</si>
  <si>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</si>
  <si>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</si>
  <si>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</si>
  <si>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</si>
  <si>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</si>
  <si>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</si>
  <si>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</si>
  <si>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</si>
  <si>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</si>
  <si>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</si>
  <si>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</si>
  <si>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</si>
  <si>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</si>
  <si>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</si>
  <si>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</si>
  <si>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</si>
  <si>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</si>
  <si>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</si>
  <si>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</si>
  <si>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</si>
  <si>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</si>
  <si>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</si>
  <si>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</si>
  <si>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</si>
  <si>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</si>
  <si>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</si>
  <si>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</si>
  <si>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</si>
  <si>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</si>
  <si>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</si>
  <si>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</si>
  <si>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</si>
  <si>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</si>
  <si>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</si>
  <si>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</si>
  <si>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</si>
  <si>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</si>
  <si>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</si>
  <si>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</si>
  <si>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</si>
  <si>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</si>
  <si>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</si>
  <si>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</si>
  <si>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</si>
  <si>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</si>
  <si>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</si>
  <si>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</si>
  <si>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</si>
  <si>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</si>
  <si>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</si>
  <si>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</si>
  <si>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</si>
  <si>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</si>
  <si>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</si>
  <si>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</si>
  <si>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</si>
  <si>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</si>
  <si>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</si>
  <si>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</si>
  <si>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</si>
  <si>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</si>
  <si>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</si>
  <si>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</si>
  <si>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</si>
  <si>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</si>
  <si>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</si>
  <si>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</si>
  <si>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</si>
  <si>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</si>
  <si>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</si>
  <si>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</si>
  <si>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</si>
  <si>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</si>
  <si>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</si>
  <si>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</si>
  <si>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</si>
  <si>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</si>
  <si>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</si>
  <si>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</si>
  <si>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</si>
  <si>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</si>
  <si>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</si>
  <si>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</si>
  <si>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</si>
  <si>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</si>
  <si>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</si>
  <si>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</si>
  <si>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</si>
  <si>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</si>
  <si>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</si>
  <si>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</si>
  <si>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</si>
  <si>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</si>
  <si>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</si>
  <si>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</si>
  <si>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</si>
  <si>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</si>
  <si>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</si>
  <si>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</si>
  <si>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</si>
  <si>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</si>
  <si>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</si>
  <si>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</si>
  <si>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</si>
  <si>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</si>
  <si>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</si>
  <si>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</si>
  <si>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</si>
  <si>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</si>
  <si>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</si>
  <si>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</si>
  <si>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</si>
  <si>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</si>
  <si>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</si>
  <si>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</si>
  <si>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</si>
  <si>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</si>
  <si>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</si>
  <si>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</si>
  <si>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</si>
  <si>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</si>
  <si>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</si>
  <si>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</si>
  <si>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</si>
  <si>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</si>
  <si>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</si>
  <si>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</si>
  <si>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</si>
  <si>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</si>
  <si>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</si>
  <si>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</si>
  <si>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</si>
  <si>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</si>
  <si>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</si>
  <si>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</si>
  <si>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</si>
  <si>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</si>
  <si>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</si>
  <si>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</si>
  <si>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</si>
  <si>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</si>
  <si>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</si>
  <si>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</si>
  <si>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</si>
  <si>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</si>
  <si>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</si>
  <si>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</si>
  <si>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</si>
  <si>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</si>
  <si>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</si>
  <si>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</si>
  <si>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</si>
  <si>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</si>
  <si>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</si>
  <si>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</si>
  <si>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</si>
  <si>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</si>
  <si>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</si>
  <si>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</si>
  <si>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</si>
  <si>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</si>
  <si>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</si>
  <si>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</si>
  <si>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</si>
  <si>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</si>
  <si>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</si>
  <si>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</si>
  <si>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</si>
  <si>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</si>
  <si>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</si>
  <si>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</si>
  <si>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</si>
  <si>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</si>
  <si>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</si>
  <si>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</si>
  <si>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</si>
  <si>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</si>
  <si>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</si>
  <si>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</si>
  <si>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</si>
  <si>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</si>
  <si>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</si>
  <si>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</si>
  <si>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</si>
  <si>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</si>
  <si>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</si>
  <si>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</si>
  <si>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</si>
  <si>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</si>
  <si>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</si>
  <si>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</si>
  <si>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</si>
  <si>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</si>
  <si>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</si>
  <si>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</si>
  <si>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</si>
  <si>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</si>
  <si>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</si>
  <si>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</si>
  <si>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</si>
  <si>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</si>
  <si>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</si>
  <si>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</si>
  <si>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</si>
  <si>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</si>
  <si>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</si>
  <si>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</si>
  <si>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</si>
  <si>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</si>
  <si>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</si>
  <si>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</si>
  <si>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</si>
  <si>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</si>
  <si>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</si>
  <si>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</si>
  <si>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</si>
  <si>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</si>
  <si>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</si>
  <si>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</si>
  <si>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</si>
  <si>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</si>
  <si>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</si>
  <si>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</si>
  <si>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</si>
  <si>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</si>
  <si>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</si>
  <si>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</si>
  <si>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</si>
  <si>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</si>
  <si>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</si>
  <si>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</si>
  <si>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</si>
  <si>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</si>
  <si>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</si>
  <si>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</si>
  <si>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</si>
  <si>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</si>
  <si>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</si>
  <si>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</si>
  <si>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</si>
  <si>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</si>
  <si>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</si>
  <si>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</si>
  <si>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</si>
  <si>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</si>
  <si>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</si>
  <si>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</si>
  <si>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</si>
  <si>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</si>
  <si>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</si>
  <si>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</si>
  <si>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</si>
  <si>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</si>
  <si>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</si>
  <si>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</si>
  <si>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</si>
  <si>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</si>
  <si>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</si>
  <si>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</si>
  <si>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</si>
  <si>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</si>
  <si>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</si>
  <si>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</si>
  <si>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</si>
  <si>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</si>
  <si>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</si>
  <si>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</si>
  <si>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</si>
  <si>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</si>
  <si>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</si>
  <si>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</si>
  <si>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</si>
  <si>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</si>
  <si>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</si>
  <si>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</si>
  <si>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</si>
  <si>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</si>
  <si>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</si>
  <si>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</si>
  <si>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</si>
  <si>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</si>
  <si>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</si>
  <si>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</si>
  <si>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</si>
  <si>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</si>
  <si>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</si>
  <si>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</si>
  <si>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</si>
  <si>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</si>
  <si>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</si>
  <si>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</si>
  <si>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</si>
  <si>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</si>
  <si>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</si>
  <si>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</si>
  <si>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</si>
  <si>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</si>
  <si>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</si>
  <si>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</si>
  <si>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</si>
  <si>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</si>
  <si>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</si>
  <si>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</si>
  <si>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</si>
  <si>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</si>
  <si>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</si>
  <si>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</si>
  <si>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</si>
  <si>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</si>
  <si>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</si>
  <si>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</si>
  <si>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</si>
  <si>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</si>
  <si>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</si>
  <si>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</si>
  <si>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</si>
  <si>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</si>
  <si>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</si>
  <si>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</si>
  <si>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</si>
  <si>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</si>
  <si>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</si>
  <si>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</si>
  <si>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</si>
  <si>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</si>
  <si>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</si>
  <si>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</si>
  <si>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</si>
  <si>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</si>
  <si>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</si>
  <si>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</si>
  <si>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</si>
  <si>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</si>
  <si>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</si>
  <si>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</si>
  <si>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</si>
  <si>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</si>
  <si>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</si>
  <si>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</si>
  <si>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</si>
  <si>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</si>
  <si>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</si>
  <si>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</si>
  <si>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</si>
  <si>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</si>
  <si>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</si>
  <si>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</si>
  <si>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</si>
  <si>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</si>
  <si>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</si>
  <si>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</si>
  <si>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</si>
  <si>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</si>
  <si>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</si>
  <si>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</si>
  <si>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</si>
  <si>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</si>
  <si>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</si>
  <si>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</si>
  <si>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</si>
  <si>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</si>
  <si>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</si>
  <si>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</si>
  <si>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</si>
  <si>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</si>
  <si>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</si>
  <si>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</si>
  <si>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</si>
  <si>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</si>
  <si>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</si>
  <si>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</si>
  <si>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</si>
  <si>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</si>
  <si>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</si>
  <si>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</si>
  <si>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</si>
  <si>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</si>
  <si>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</si>
  <si>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</si>
  <si>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</si>
  <si>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</si>
  <si>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</si>
  <si>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</si>
  <si>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</si>
  <si>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</si>
  <si>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</si>
  <si>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</si>
  <si>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</si>
  <si>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</si>
  <si>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</si>
  <si>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</si>
  <si>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</si>
  <si>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</si>
  <si>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</si>
  <si>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</si>
  <si>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</si>
  <si>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</si>
  <si>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</si>
  <si>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</si>
  <si>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</si>
  <si>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</si>
  <si>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</si>
  <si>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</si>
  <si>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</si>
  <si>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</si>
  <si>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</si>
  <si>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</si>
  <si>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</si>
  <si>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</si>
  <si>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</si>
  <si>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</si>
  <si>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</si>
  <si>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</si>
  <si>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</si>
  <si>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</si>
  <si>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</si>
  <si>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</si>
  <si>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</si>
  <si>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</si>
  <si>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</si>
  <si>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</si>
  <si>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</si>
  <si>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</si>
  <si>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</si>
  <si>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</si>
  <si>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</si>
  <si>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</si>
  <si>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</si>
  <si>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</si>
  <si>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</si>
  <si>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</si>
  <si>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</si>
  <si>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</si>
  <si>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</si>
  <si>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</si>
  <si>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</si>
  <si>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</si>
  <si>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</si>
  <si>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</si>
  <si>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</si>
  <si>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</si>
  <si>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</si>
  <si>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</si>
  <si>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</si>
  <si>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</si>
  <si>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</si>
  <si>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</si>
  <si>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</si>
  <si>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</si>
  <si>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</si>
  <si>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</si>
  <si>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</si>
  <si>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</si>
  <si>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</si>
  <si>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</si>
  <si>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</si>
  <si>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</si>
  <si>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</si>
  <si>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</si>
  <si>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</si>
  <si>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</si>
  <si>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</si>
  <si>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</si>
  <si>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</si>
  <si>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</si>
  <si>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</si>
  <si>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</si>
  <si>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</si>
  <si>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</si>
  <si>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</si>
  <si>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</si>
  <si>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</si>
  <si>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</si>
  <si>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</si>
  <si>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</si>
  <si>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</si>
  <si>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</si>
  <si>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</si>
  <si>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</si>
  <si>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</si>
  <si>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</si>
  <si>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</si>
  <si>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</si>
  <si>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</si>
  <si>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</si>
  <si>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</si>
  <si>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</si>
  <si>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</si>
  <si>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</si>
  <si>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</si>
  <si>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</si>
  <si>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</si>
  <si>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</si>
  <si>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</si>
  <si>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</si>
  <si>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</si>
  <si>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</si>
  <si>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</si>
  <si>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</si>
  <si>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</si>
  <si>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</si>
  <si>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</si>
  <si>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</si>
  <si>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</si>
  <si>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</si>
  <si>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</si>
  <si>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</si>
  <si>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</si>
  <si>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</si>
  <si>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</si>
  <si>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</si>
  <si>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</si>
  <si>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</si>
  <si>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</si>
  <si>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</si>
  <si>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</si>
  <si>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</si>
  <si>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</si>
  <si>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</si>
  <si>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</si>
  <si>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</si>
  <si>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</si>
  <si>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</si>
  <si>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</si>
  <si>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</si>
  <si>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</si>
  <si>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</si>
  <si>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</si>
  <si>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</si>
  <si>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</si>
  <si>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</si>
  <si>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</si>
  <si>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</si>
  <si>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</si>
  <si>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</si>
  <si>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</si>
  <si>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</si>
  <si>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</si>
  <si>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</si>
  <si>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</si>
  <si>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</si>
  <si>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</si>
  <si>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</si>
  <si>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</si>
  <si>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</si>
  <si>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</si>
  <si>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</si>
  <si>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</si>
  <si>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</si>
  <si>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</si>
  <si>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</si>
  <si>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</si>
  <si>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</si>
  <si>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</si>
  <si>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</si>
  <si>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</si>
  <si>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</si>
  <si>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</si>
  <si>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</si>
  <si>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</si>
  <si>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</si>
  <si>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</si>
  <si>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</si>
  <si>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</si>
  <si>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</si>
  <si>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</si>
  <si>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</si>
  <si>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</si>
  <si>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</si>
  <si>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</si>
  <si>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</si>
  <si>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</si>
  <si>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</si>
  <si>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</si>
  <si>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</si>
  <si>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</si>
  <si>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</si>
  <si>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</si>
  <si>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</si>
  <si>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</si>
  <si>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</si>
  <si>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</si>
  <si>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</si>
  <si>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</si>
  <si>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</si>
  <si>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</si>
  <si>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</si>
  <si>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</si>
  <si>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</si>
  <si>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</si>
  <si>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</si>
  <si>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</si>
  <si>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</si>
  <si>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</si>
  <si>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</si>
  <si>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</si>
  <si>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</si>
  <si>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</si>
  <si>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</si>
  <si>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</si>
  <si>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</si>
  <si>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</si>
  <si>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</si>
  <si>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</si>
  <si>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</si>
  <si>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</si>
  <si>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</si>
  <si>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</si>
  <si>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</si>
  <si>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</si>
  <si>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</si>
  <si>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</si>
  <si>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</si>
  <si>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</si>
  <si>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</si>
  <si>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</si>
  <si>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</si>
  <si>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</si>
  <si>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</si>
  <si>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</si>
  <si>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</si>
  <si>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</si>
  <si>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</si>
  <si>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</si>
  <si>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</si>
  <si>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</si>
  <si>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</si>
  <si>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</si>
  <si>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</si>
  <si>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</si>
  <si>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</si>
  <si>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</si>
  <si>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</si>
  <si>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</si>
  <si>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</si>
  <si>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</si>
  <si>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</si>
  <si>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</si>
  <si>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</si>
  <si>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</si>
  <si>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</si>
  <si>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</si>
  <si>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</si>
  <si>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</si>
  <si>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</si>
  <si>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</si>
  <si>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</si>
  <si>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</si>
  <si>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</si>
  <si>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</si>
  <si>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</si>
  <si>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</si>
  <si>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</si>
  <si>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</si>
  <si>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</si>
  <si>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</si>
  <si>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</si>
  <si>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</si>
  <si>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</si>
  <si>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</si>
  <si>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</si>
  <si>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</si>
  <si>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</si>
  <si>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</si>
  <si>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</si>
  <si>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</si>
  <si>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</si>
  <si>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</si>
  <si>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</si>
  <si>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</si>
  <si>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</si>
  <si>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</si>
  <si>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</si>
  <si>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</si>
  <si>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</si>
  <si>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</si>
  <si>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</si>
  <si>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</si>
  <si>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</si>
  <si>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</si>
  <si>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</si>
  <si>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</si>
  <si>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</si>
  <si>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</si>
  <si>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</si>
  <si>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</si>
  <si>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</si>
  <si>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</si>
  <si>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</si>
  <si>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</si>
  <si>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</si>
  <si>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</si>
  <si>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</si>
  <si>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</si>
  <si>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</si>
  <si>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</si>
  <si>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</si>
  <si>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</si>
  <si>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</si>
  <si>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</si>
  <si>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</si>
  <si>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</si>
  <si>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</si>
  <si>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</si>
  <si>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</si>
  <si>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</si>
  <si>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</si>
  <si>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</si>
  <si>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</si>
  <si>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</si>
  <si>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</si>
  <si>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</si>
  <si>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</si>
  <si>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</si>
  <si>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</si>
  <si>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</si>
  <si>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</si>
  <si>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</si>
  <si>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</si>
  <si>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</si>
  <si>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</si>
  <si>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</si>
  <si>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</si>
  <si>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</si>
  <si>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</si>
  <si>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</si>
  <si>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</si>
  <si>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</si>
  <si>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</si>
  <si>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</si>
  <si>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</si>
  <si>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</si>
  <si>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</si>
  <si>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</si>
  <si>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</si>
  <si>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</si>
  <si>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</si>
  <si>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</si>
  <si>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</si>
  <si>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</si>
  <si>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</si>
  <si>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</si>
  <si>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</si>
  <si>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</si>
  <si>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</si>
  <si>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</si>
  <si>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</si>
  <si>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</si>
  <si>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</si>
  <si>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</si>
  <si>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</si>
  <si>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</si>
  <si>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</si>
  <si>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</si>
  <si>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</si>
  <si>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</si>
  <si>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</si>
  <si>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</si>
  <si>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</si>
  <si>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</si>
  <si>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</si>
  <si>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</si>
  <si>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</si>
  <si>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</si>
  <si>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</si>
  <si>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</si>
  <si>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</si>
  <si>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</si>
  <si>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</si>
  <si>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</si>
  <si>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</si>
  <si>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</si>
  <si>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</si>
  <si>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</si>
  <si>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</si>
  <si>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</si>
  <si>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</si>
  <si>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</si>
  <si>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</si>
  <si>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</si>
  <si>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</si>
  <si>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</si>
  <si>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</si>
  <si>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</si>
  <si>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</si>
  <si>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</si>
  <si>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</si>
  <si>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</si>
  <si>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</si>
  <si>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</si>
  <si>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</si>
  <si>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</si>
  <si>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</si>
  <si>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</si>
  <si>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</si>
  <si>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</si>
  <si>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</si>
  <si>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</si>
  <si>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</si>
  <si>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</si>
  <si>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</si>
  <si>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</si>
  <si>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</si>
  <si>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</si>
  <si>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</si>
  <si>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</si>
  <si>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</si>
  <si>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</si>
  <si>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</si>
  <si>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</si>
  <si>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</si>
  <si>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</si>
  <si>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</si>
  <si>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</si>
  <si>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</si>
  <si>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</si>
  <si>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</si>
  <si>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</si>
  <si>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</si>
  <si>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</si>
  <si>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</si>
  <si>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</si>
  <si>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</si>
  <si>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</si>
  <si>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</si>
  <si>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</si>
  <si>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</si>
  <si>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</si>
  <si>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</si>
  <si>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</si>
  <si>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</si>
  <si>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</si>
  <si>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</si>
  <si>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</si>
  <si>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</si>
  <si>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</si>
  <si>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</si>
  <si>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</si>
  <si>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</si>
  <si>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</si>
  <si>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</si>
  <si>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</si>
  <si>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</si>
  <si>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</si>
  <si>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</si>
  <si>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</si>
  <si>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</si>
  <si>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</si>
  <si>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</si>
  <si>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</si>
  <si>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</si>
  <si>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</si>
  <si>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</si>
  <si>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</si>
  <si>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</si>
  <si>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</si>
  <si>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</si>
  <si>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</si>
  <si>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</si>
  <si>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</si>
  <si>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</si>
  <si>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</si>
  <si>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</si>
  <si>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</si>
  <si>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</si>
  <si>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</si>
  <si>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</si>
  <si>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</si>
  <si>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</si>
  <si>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</si>
  <si>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</si>
  <si>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</si>
  <si>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</si>
  <si>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</si>
  <si>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</si>
  <si>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</si>
  <si>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</si>
  <si>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</si>
  <si>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</si>
  <si>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</si>
  <si>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</si>
  <si>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</si>
  <si>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</si>
  <si>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</si>
  <si>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</si>
  <si>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</si>
  <si>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</si>
  <si>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</si>
  <si>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</si>
  <si>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</si>
  <si>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</si>
  <si>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</si>
  <si>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</si>
  <si>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</si>
  <si>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</si>
  <si>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</si>
  <si>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</si>
  <si>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</si>
  <si>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</si>
  <si>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</si>
  <si>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</si>
  <si>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</si>
  <si>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</si>
  <si>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</si>
  <si>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</si>
  <si>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</si>
  <si>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</si>
  <si>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</si>
  <si>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</si>
  <si>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</si>
  <si>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</si>
  <si>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</si>
  <si>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</si>
  <si>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</si>
  <si>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</si>
  <si>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</si>
  <si>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</si>
  <si>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</si>
  <si>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</si>
  <si>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</si>
  <si>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</si>
  <si>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</si>
  <si>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</si>
  <si>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</si>
  <si>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</si>
  <si>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</si>
  <si>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</si>
  <si>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</si>
  <si>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</si>
  <si>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</si>
  <si>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</si>
  <si>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</si>
  <si>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</si>
  <si>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</si>
  <si>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</si>
  <si>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</si>
  <si>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</si>
  <si>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</si>
  <si>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</si>
  <si>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</si>
  <si>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</si>
  <si>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</si>
  <si>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</si>
  <si>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</si>
  <si>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</si>
  <si>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</si>
  <si>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</si>
  <si>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</si>
  <si>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</si>
  <si>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</si>
  <si>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</si>
  <si>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</si>
  <si>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</si>
  <si>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</si>
  <si>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</si>
  <si>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</si>
  <si>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</si>
  <si>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</si>
  <si>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</si>
  <si>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</si>
  <si>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</si>
  <si>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</si>
  <si>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</si>
  <si>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</si>
  <si>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</si>
  <si>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</si>
  <si>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</si>
  <si>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</si>
  <si>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</si>
  <si>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</si>
  <si>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</si>
  <si>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</si>
  <si>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</si>
  <si>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</si>
  <si>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</si>
  <si>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</si>
  <si>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</si>
  <si>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</si>
  <si>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</si>
  <si>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</si>
  <si>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</si>
  <si>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</si>
  <si>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</si>
  <si>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</si>
  <si>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</si>
  <si>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</si>
  <si>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</si>
  <si>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</si>
  <si>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</si>
  <si>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</si>
  <si>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</si>
  <si>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</si>
  <si>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</si>
  <si>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</si>
  <si>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</si>
  <si>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</si>
  <si>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</si>
  <si>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</si>
  <si>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</si>
  <si>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</si>
  <si>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</si>
  <si>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</si>
  <si>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</si>
  <si>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</si>
  <si>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</si>
  <si>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</si>
  <si>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</si>
  <si>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</si>
  <si>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</si>
  <si>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</si>
  <si>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</si>
  <si>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</si>
  <si>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</si>
  <si>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</si>
  <si>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</si>
  <si>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</si>
  <si>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</si>
  <si>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</si>
  <si>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</si>
  <si>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</si>
  <si>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</si>
  <si>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</si>
  <si>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</si>
  <si>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</si>
  <si>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</si>
  <si>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</si>
  <si>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</si>
  <si>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</si>
  <si>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</si>
  <si>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</si>
  <si>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</si>
  <si>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</si>
  <si>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</si>
  <si>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</si>
  <si>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</si>
  <si>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</si>
  <si>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</si>
  <si>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</si>
  <si>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</si>
  <si>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</si>
  <si>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</si>
  <si>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</si>
  <si>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</si>
  <si>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</si>
  <si>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</si>
  <si>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</si>
  <si>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</si>
  <si>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</si>
  <si>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</si>
  <si>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</si>
  <si>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</si>
  <si>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</si>
  <si>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</si>
  <si>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</si>
  <si>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</si>
  <si>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</si>
  <si>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</si>
  <si>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</si>
  <si>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</si>
  <si>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</si>
  <si>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</si>
  <si>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</si>
  <si>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</si>
  <si>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</si>
  <si>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</si>
  <si>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</si>
  <si>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</si>
  <si>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</si>
  <si>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</si>
  <si>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</si>
  <si>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</si>
  <si>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</si>
  <si>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</si>
  <si>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</si>
  <si>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</si>
  <si>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</si>
  <si>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</si>
  <si>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</si>
  <si>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</si>
  <si>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</si>
  <si>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</si>
  <si>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</si>
  <si>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</si>
  <si>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</si>
  <si>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</si>
  <si>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</si>
  <si>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</si>
  <si>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</si>
  <si>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</si>
  <si>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</si>
  <si>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</si>
  <si>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</si>
  <si>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</si>
  <si>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</si>
  <si>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</si>
  <si>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</si>
  <si>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</si>
  <si>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</si>
  <si>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</si>
  <si>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</si>
  <si>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</si>
  <si>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</si>
  <si>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</si>
  <si>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</si>
  <si>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</si>
  <si>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</si>
  <si>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</si>
  <si>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</si>
  <si>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</si>
  <si>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</si>
  <si>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</si>
  <si>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</si>
  <si>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</si>
  <si>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</si>
  <si>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</si>
  <si>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</si>
  <si>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</si>
  <si>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</si>
  <si>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</si>
  <si>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</si>
  <si>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</si>
  <si>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</si>
  <si>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</si>
  <si>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</si>
  <si>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</si>
  <si>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</si>
  <si>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</si>
  <si>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</si>
  <si>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</si>
  <si>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</si>
  <si>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</si>
  <si>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</si>
  <si>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</si>
  <si>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</si>
  <si>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</si>
  <si>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</si>
  <si>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</si>
  <si>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</si>
  <si>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</si>
  <si>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</si>
  <si>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</si>
  <si>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</si>
  <si>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</si>
  <si>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</si>
  <si>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</si>
  <si>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</si>
  <si>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</si>
  <si>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</si>
  <si>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</si>
  <si>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</si>
  <si>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</si>
  <si>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</si>
  <si>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</si>
  <si>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</si>
  <si>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</si>
  <si>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</si>
  <si>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</si>
  <si>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</si>
  <si>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</si>
  <si>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</si>
  <si>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</si>
  <si>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</si>
  <si>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</si>
  <si>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</si>
  <si>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</si>
  <si>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</si>
  <si>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</si>
  <si>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</si>
  <si>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</si>
  <si>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</si>
  <si>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</si>
  <si>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</si>
  <si>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</si>
  <si>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</si>
  <si>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</si>
  <si>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</si>
  <si>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</si>
  <si>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</si>
  <si>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</si>
  <si>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</si>
  <si>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</si>
  <si>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</si>
  <si>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</si>
  <si>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</si>
  <si>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</si>
  <si>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</si>
  <si>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</si>
  <si>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</si>
  <si>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</si>
  <si>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</si>
  <si>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</si>
  <si>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</si>
  <si>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</si>
  <si>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</si>
  <si>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</si>
  <si>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</si>
  <si>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</si>
  <si>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</si>
  <si>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</si>
  <si>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</si>
  <si>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</si>
  <si>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</si>
  <si>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</si>
  <si>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</si>
  <si>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</si>
  <si>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</si>
  <si>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</si>
  <si>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</si>
  <si>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</si>
  <si>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</si>
  <si>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</si>
  <si>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</si>
  <si>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</si>
  <si>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</si>
  <si>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</si>
  <si>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</si>
  <si>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</si>
  <si>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</si>
  <si>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</si>
  <si>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</si>
  <si>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</si>
  <si>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</si>
  <si>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</si>
  <si>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</si>
  <si>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</si>
  <si>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</si>
  <si>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</si>
  <si>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</si>
  <si>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</si>
  <si>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</si>
  <si>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</si>
  <si>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</si>
  <si>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</si>
  <si>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</si>
  <si>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</si>
  <si>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</si>
  <si>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</si>
  <si>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</si>
  <si>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</si>
  <si>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</si>
  <si>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</si>
  <si>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</si>
  <si>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</si>
  <si>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</si>
  <si>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</si>
  <si>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</si>
  <si>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</si>
  <si>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</si>
  <si>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</si>
  <si>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</si>
  <si>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</si>
  <si>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</si>
  <si>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</si>
  <si>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</si>
  <si>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</si>
  <si>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</si>
  <si>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</si>
  <si>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</si>
  <si>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</si>
  <si>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</si>
  <si>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</si>
  <si>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</si>
  <si>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</si>
  <si>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</si>
  <si>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</si>
  <si>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</si>
  <si>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</si>
  <si>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</si>
  <si>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</si>
  <si>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</si>
  <si>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</si>
  <si>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</si>
  <si>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</si>
  <si>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</si>
  <si>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</si>
  <si>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</si>
  <si>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</si>
  <si>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</si>
  <si>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</si>
  <si>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</si>
  <si>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</si>
  <si>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</si>
  <si>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</si>
  <si>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</si>
  <si>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</si>
  <si>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</si>
  <si>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</si>
  <si>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</si>
  <si>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</si>
  <si>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</si>
  <si>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</si>
  <si>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</si>
  <si>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</si>
  <si>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</si>
  <si>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</si>
  <si>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</si>
  <si>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</si>
  <si>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</si>
  <si>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</si>
  <si>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</si>
  <si>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</si>
  <si>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</si>
  <si>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</si>
  <si>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</si>
  <si>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</si>
  <si>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</si>
  <si>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</si>
  <si>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</si>
  <si>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</si>
  <si>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</si>
  <si>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</si>
  <si>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</si>
  <si>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</si>
  <si>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</si>
  <si>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</si>
  <si>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</si>
  <si>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</si>
  <si>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</si>
  <si>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</si>
  <si>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</si>
  <si>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</si>
  <si>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</si>
  <si>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</si>
  <si>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</si>
  <si>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</si>
  <si>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</si>
  <si>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</si>
  <si>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</si>
  <si>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</si>
  <si>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</si>
  <si>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</si>
  <si>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</si>
  <si>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</si>
  <si>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</si>
  <si>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</si>
  <si>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</si>
  <si>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</si>
  <si>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</si>
  <si>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</si>
  <si>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</si>
  <si>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</si>
  <si>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</si>
  <si>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</si>
  <si>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</si>
  <si>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</si>
  <si>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</si>
  <si>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</si>
  <si>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</si>
  <si>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</si>
  <si>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</si>
  <si>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</si>
  <si>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</si>
  <si>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</si>
  <si>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</si>
  <si>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</si>
  <si>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</si>
  <si>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</si>
  <si>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</si>
  <si>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</si>
  <si>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</si>
  <si>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</si>
  <si>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</si>
  <si>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</si>
  <si>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</si>
  <si>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</si>
  <si>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</si>
  <si>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</si>
  <si>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</si>
  <si>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</si>
  <si>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</si>
  <si>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</si>
  <si>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</si>
  <si>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</si>
  <si>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</si>
  <si>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</si>
  <si>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</si>
  <si>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</si>
  <si>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</si>
  <si>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</si>
  <si>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</si>
  <si>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</si>
  <si>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</si>
  <si>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</si>
  <si>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</si>
  <si>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</si>
  <si>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</si>
  <si>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</si>
  <si>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</si>
  <si>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</si>
  <si>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</si>
  <si>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</si>
  <si>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</si>
  <si>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</si>
  <si>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</si>
  <si>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</si>
  <si>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</si>
  <si>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</si>
  <si>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</si>
  <si>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</si>
  <si>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</si>
  <si>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</si>
  <si>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</si>
  <si>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</si>
  <si>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</si>
  <si>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</si>
  <si>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</si>
  <si>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</si>
  <si>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</si>
  <si>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</si>
  <si>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</si>
  <si>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</si>
  <si>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</si>
  <si>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</si>
  <si>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</si>
  <si>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</si>
  <si>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</si>
  <si>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</si>
  <si>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</si>
  <si>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</si>
  <si>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</si>
  <si>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</si>
  <si>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</si>
  <si>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</si>
  <si>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</si>
  <si>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</si>
  <si>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</si>
  <si>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</si>
  <si>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</si>
  <si>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</si>
  <si>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</si>
  <si>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</si>
  <si>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</si>
  <si>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</si>
  <si>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</si>
  <si>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</si>
  <si>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</si>
  <si>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</si>
  <si>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</si>
  <si>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</si>
  <si>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</si>
  <si>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</si>
  <si>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</si>
  <si>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</si>
  <si>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</si>
  <si>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</si>
  <si>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</si>
  <si>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</si>
  <si>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</si>
  <si>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</si>
  <si>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</si>
  <si>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</si>
  <si>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</si>
  <si>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</si>
  <si>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</si>
  <si>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</si>
  <si>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</si>
  <si>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</si>
  <si>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</si>
  <si>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</si>
  <si>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</si>
  <si>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</si>
  <si>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</si>
  <si>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</si>
  <si>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</si>
  <si>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</si>
  <si>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</si>
  <si>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</si>
  <si>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</si>
  <si>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</si>
  <si>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</si>
  <si>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</si>
  <si>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</si>
  <si>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</si>
  <si>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</si>
  <si>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</si>
  <si>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</si>
  <si>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</si>
  <si>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</si>
  <si>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</si>
  <si>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</si>
  <si>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</si>
  <si>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</si>
  <si>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</si>
  <si>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</si>
  <si>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</si>
  <si>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</si>
  <si>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</si>
  <si>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</si>
  <si>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</si>
  <si>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</si>
  <si>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</si>
  <si>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</si>
  <si>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</si>
  <si>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</si>
  <si>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</si>
  <si>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</si>
  <si>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</si>
  <si>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</si>
  <si>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</si>
  <si>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</si>
  <si>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</si>
  <si>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</si>
  <si>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</si>
  <si>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</si>
  <si>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</si>
  <si>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</si>
  <si>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</si>
  <si>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</si>
  <si>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</si>
  <si>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</si>
  <si>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</si>
  <si>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</si>
  <si>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</si>
  <si>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</si>
  <si>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</si>
  <si>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</si>
  <si>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</si>
  <si>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</si>
  <si>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</si>
  <si>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</si>
  <si>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</si>
  <si>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</si>
  <si>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</si>
  <si>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</si>
  <si>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</si>
  <si>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</si>
  <si>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</si>
  <si>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</si>
  <si>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</si>
  <si>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</si>
  <si>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</si>
  <si>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</si>
  <si>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</si>
  <si>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</si>
  <si>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</si>
  <si>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</si>
  <si>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</si>
  <si>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</si>
  <si>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</si>
  <si>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</si>
  <si>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</si>
  <si>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</si>
  <si>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</si>
  <si>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</si>
  <si>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</si>
  <si>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</si>
  <si>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</si>
  <si>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</si>
  <si>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</si>
  <si>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</si>
  <si>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</si>
  <si>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</si>
  <si>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</si>
  <si>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</si>
  <si>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</si>
  <si>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</si>
  <si>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</si>
  <si>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</si>
  <si>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</si>
  <si>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</si>
  <si>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</si>
  <si>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</si>
  <si>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</si>
  <si>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</si>
  <si>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</si>
  <si>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</si>
  <si>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</si>
  <si>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</si>
  <si>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</si>
  <si>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</si>
  <si>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</si>
  <si>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</si>
  <si>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</si>
  <si>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</si>
  <si>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</si>
  <si>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</si>
  <si>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</si>
  <si>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</si>
  <si>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</si>
  <si>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</si>
  <si>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</si>
  <si>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</si>
  <si>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</si>
  <si>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</si>
  <si>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</si>
  <si>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</si>
  <si>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</si>
  <si>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</si>
  <si>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</si>
  <si>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</si>
  <si>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</si>
  <si>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</si>
  <si>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</si>
  <si>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</si>
  <si>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</si>
  <si>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</si>
  <si>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</si>
  <si>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</si>
  <si>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</si>
  <si>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</si>
  <si>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</si>
  <si>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</si>
  <si>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</si>
  <si>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</si>
  <si>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</si>
  <si>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</si>
  <si>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</si>
  <si>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</si>
  <si>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</si>
  <si>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</si>
  <si>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</si>
  <si>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</si>
  <si>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</si>
  <si>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</si>
  <si>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</si>
  <si>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</si>
  <si>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</si>
  <si>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</si>
  <si>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</si>
  <si>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</si>
  <si>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</si>
  <si>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</si>
  <si>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</si>
  <si>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</si>
  <si>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</si>
  <si>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</si>
  <si>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</si>
  <si>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</si>
  <si>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</si>
  <si>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</si>
  <si>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</si>
  <si>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</si>
  <si>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</si>
  <si>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</si>
  <si>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</si>
  <si>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</si>
  <si>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</si>
  <si>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</si>
  <si>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</si>
  <si>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</si>
  <si>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</si>
  <si>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</si>
  <si>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</si>
  <si>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</si>
  <si>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</si>
  <si>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</si>
  <si>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</si>
  <si>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</si>
  <si>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</si>
  <si>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</si>
  <si>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</si>
  <si>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</si>
  <si>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</si>
  <si>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</si>
  <si>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</si>
  <si>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</si>
  <si>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</si>
  <si>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</si>
  <si>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</si>
  <si>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</si>
  <si>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</si>
  <si>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</si>
  <si>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</si>
  <si>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</si>
  <si>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</si>
  <si>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</si>
  <si>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</si>
  <si>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</si>
  <si>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</si>
  <si>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</si>
  <si>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</si>
  <si>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</si>
  <si>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</si>
  <si>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</si>
  <si>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</si>
  <si>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</si>
  <si>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</si>
  <si>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</si>
  <si>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</si>
  <si>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</si>
  <si>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</si>
  <si>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</si>
  <si>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</si>
  <si>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</si>
  <si>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</si>
  <si>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</si>
  <si>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</si>
  <si>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</si>
  <si>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</si>
  <si>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</si>
  <si>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</si>
  <si>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</si>
  <si>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</si>
  <si>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</si>
  <si>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</si>
  <si>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</si>
  <si>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</si>
  <si>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</si>
  <si>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</si>
  <si>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</si>
  <si>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</si>
  <si>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</si>
  <si>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</si>
  <si>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</si>
  <si>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</si>
  <si>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</si>
  <si>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</si>
  <si>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</si>
  <si>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</si>
  <si>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</si>
  <si>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</si>
  <si>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</si>
  <si>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</si>
  <si>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</si>
  <si>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</si>
  <si>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</si>
  <si>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</si>
  <si>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</si>
  <si>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</si>
  <si>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</si>
  <si>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</si>
  <si>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</si>
  <si>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</si>
  <si>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</si>
  <si>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</si>
  <si>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</si>
  <si>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</si>
  <si>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</si>
  <si>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</si>
  <si>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</si>
  <si>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</si>
  <si>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</si>
  <si>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</si>
  <si>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</si>
  <si>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</si>
  <si>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</si>
  <si>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</si>
  <si>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</si>
  <si>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</si>
  <si>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</si>
  <si>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</si>
  <si>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</si>
  <si>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</si>
  <si>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</si>
  <si>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</si>
  <si>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</si>
  <si>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</si>
  <si>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</si>
  <si>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</si>
  <si>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</si>
  <si>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</si>
  <si>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</si>
  <si>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</si>
  <si>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</si>
  <si>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</si>
  <si>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</si>
  <si>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</si>
  <si>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</si>
  <si>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</si>
  <si>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</si>
  <si>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</si>
  <si>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</si>
  <si>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</si>
  <si>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</si>
  <si>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</si>
  <si>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</si>
  <si>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</si>
  <si>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</si>
  <si>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</si>
  <si>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</si>
  <si>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</si>
  <si>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</si>
  <si>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</si>
  <si>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</si>
  <si>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</si>
  <si>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</si>
  <si>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</si>
  <si>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</si>
  <si>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</si>
  <si>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</si>
  <si>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</si>
  <si>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</si>
  <si>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</si>
  <si>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</si>
  <si>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</si>
  <si>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</si>
  <si>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</si>
  <si>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</si>
  <si>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</si>
  <si>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</si>
  <si>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</si>
  <si>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</si>
  <si>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</si>
  <si>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</si>
  <si>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</si>
  <si>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</si>
  <si>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</si>
  <si>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</si>
  <si>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</si>
  <si>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</si>
  <si>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</si>
  <si>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</si>
  <si>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</si>
  <si>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</si>
  <si>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</si>
  <si>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</si>
  <si>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</si>
  <si>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</si>
  <si>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</si>
  <si>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</si>
  <si>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</si>
  <si>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</si>
  <si>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</si>
  <si>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</si>
  <si>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</si>
  <si>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</si>
  <si>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</si>
  <si>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</si>
  <si>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</si>
  <si>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</si>
  <si>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</si>
  <si>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</si>
  <si>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</si>
  <si>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</si>
  <si>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</si>
  <si>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</si>
  <si>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</si>
  <si>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</si>
  <si>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</si>
  <si>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</si>
  <si>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</si>
  <si>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</si>
  <si>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</si>
  <si>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</si>
  <si>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</si>
  <si>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</si>
  <si>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</si>
  <si>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</si>
  <si>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</si>
  <si>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</si>
  <si>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</si>
  <si>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</si>
  <si>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</si>
  <si>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</si>
  <si>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</si>
  <si>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</si>
  <si>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</si>
  <si>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</si>
  <si>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</si>
  <si>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</si>
  <si>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</si>
  <si>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</si>
  <si>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</si>
  <si>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</si>
  <si>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</si>
  <si>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</si>
  <si>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</si>
  <si>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</si>
  <si>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</si>
  <si>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</si>
  <si>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</si>
  <si>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</si>
  <si>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</si>
  <si>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</si>
  <si>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</si>
  <si>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</si>
  <si>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</si>
  <si>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</si>
  <si>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</si>
  <si>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</si>
  <si>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</si>
  <si>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</si>
  <si>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</si>
  <si>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</si>
  <si>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</si>
  <si>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</si>
  <si>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</si>
  <si>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</si>
  <si>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</si>
  <si>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</si>
  <si>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</si>
  <si>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</si>
  <si>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</si>
  <si>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</si>
  <si>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</si>
  <si>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</si>
  <si>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</si>
  <si>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</si>
  <si>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</si>
  <si>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</si>
  <si>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</si>
  <si>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</si>
  <si>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</si>
  <si>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</si>
  <si>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</si>
  <si>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</si>
  <si>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</si>
  <si>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</si>
  <si>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</si>
  <si>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</si>
  <si>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</si>
  <si>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</si>
  <si>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</si>
  <si>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</si>
  <si>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</si>
  <si>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</si>
  <si>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</si>
  <si>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</si>
  <si>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</si>
  <si>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</si>
  <si>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</si>
  <si>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</si>
  <si>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</si>
  <si>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</si>
  <si>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</si>
  <si>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</si>
  <si>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</si>
  <si>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</si>
  <si>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</si>
  <si>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</si>
  <si>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</si>
  <si>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</si>
  <si>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</si>
  <si>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</si>
  <si>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</si>
  <si>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</si>
  <si>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</si>
  <si>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</si>
  <si>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</si>
  <si>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</si>
  <si>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</si>
  <si>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</si>
  <si>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</si>
  <si>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</si>
  <si>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</si>
  <si>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</si>
  <si>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</si>
  <si>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</si>
  <si>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</si>
  <si>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</si>
  <si>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</si>
  <si>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</si>
  <si>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</si>
  <si>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</si>
  <si>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</si>
  <si>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</si>
  <si>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</si>
  <si>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</si>
  <si>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</si>
  <si>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</si>
  <si>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</si>
  <si>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</si>
  <si>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</si>
  <si>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</si>
  <si>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</si>
  <si>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</si>
  <si>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</si>
  <si>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</si>
  <si>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</si>
  <si>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</si>
  <si>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</si>
  <si>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</si>
  <si>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</si>
  <si>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</si>
  <si>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</si>
  <si>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</si>
  <si>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</si>
  <si>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</si>
  <si>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</si>
  <si>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</si>
  <si>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</si>
  <si>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</si>
  <si>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</si>
  <si>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</si>
  <si>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</si>
  <si>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</si>
  <si>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</si>
  <si>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</si>
  <si>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</si>
  <si>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</si>
  <si>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</si>
  <si>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</si>
  <si>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</si>
  <si>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</si>
  <si>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</si>
  <si>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</si>
  <si>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</si>
  <si>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</si>
  <si>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</si>
  <si>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</si>
  <si>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</si>
  <si>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</si>
  <si>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</si>
  <si>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</si>
  <si>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</si>
  <si>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</si>
  <si>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</si>
  <si>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</si>
  <si>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</si>
  <si>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</si>
  <si>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</si>
  <si>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</si>
  <si>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</si>
  <si>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</si>
  <si>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</si>
  <si>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</si>
  <si>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</si>
  <si>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</si>
  <si>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</si>
  <si>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</si>
  <si>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</si>
  <si>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</si>
  <si>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</si>
  <si>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</si>
  <si>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</si>
  <si>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</si>
  <si>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</si>
  <si>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</si>
  <si>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</si>
  <si>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</si>
  <si>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</si>
  <si>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</si>
  <si>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</si>
  <si>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</si>
  <si>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</si>
  <si>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</si>
  <si>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</si>
  <si>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</si>
  <si>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</si>
  <si>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</si>
  <si>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</si>
  <si>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</si>
  <si>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</si>
  <si>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</si>
  <si>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</si>
  <si>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</si>
  <si>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</si>
  <si>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</si>
  <si>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</si>
  <si>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</si>
  <si>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</si>
  <si>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</si>
  <si>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</si>
  <si>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</si>
  <si>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</si>
  <si>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</si>
  <si>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</si>
  <si>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</si>
  <si>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</si>
  <si>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</si>
  <si>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</si>
  <si>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</si>
  <si>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</si>
  <si>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</si>
  <si>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</si>
  <si>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</si>
  <si>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</si>
  <si>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</si>
  <si>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</si>
  <si>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</si>
  <si>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</si>
  <si>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</si>
  <si>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</si>
  <si>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</si>
  <si>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</si>
  <si>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</si>
  <si>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</si>
  <si>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</si>
  <si>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</si>
  <si>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</si>
  <si>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</si>
  <si>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</si>
  <si>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</si>
  <si>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</si>
  <si>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</si>
  <si>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</si>
  <si>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</si>
  <si>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</si>
  <si>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</si>
  <si>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</si>
  <si>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</si>
  <si>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</si>
  <si>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</si>
  <si>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</si>
  <si>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</si>
  <si>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</si>
  <si>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</si>
  <si>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</si>
  <si>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</si>
  <si>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</si>
  <si>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</si>
  <si>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</si>
  <si>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</si>
  <si>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</si>
  <si>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</si>
  <si>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</si>
  <si>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</si>
  <si>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</si>
  <si>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</si>
  <si>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</si>
  <si>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</si>
  <si>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</si>
  <si>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</si>
  <si>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</si>
  <si>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</si>
  <si>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</si>
  <si>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</si>
  <si>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</si>
  <si>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</si>
  <si>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</si>
  <si>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</si>
  <si>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</si>
  <si>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</si>
  <si>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</si>
  <si>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</si>
  <si>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</si>
  <si>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</si>
  <si>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</si>
  <si>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</si>
  <si>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</si>
  <si>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</si>
  <si>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</si>
  <si>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</si>
  <si>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</si>
  <si>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</si>
  <si>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</si>
  <si>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</si>
  <si>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</si>
  <si>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</si>
  <si>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</si>
  <si>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</si>
  <si>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</si>
  <si>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</si>
  <si>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</si>
  <si>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</si>
  <si>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</si>
  <si>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</si>
  <si>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</si>
  <si>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</si>
  <si>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</si>
  <si>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</si>
  <si>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</si>
  <si>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</si>
  <si>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</si>
  <si>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</si>
  <si>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</si>
  <si>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</si>
  <si>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</si>
  <si>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</si>
  <si>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</si>
  <si>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</si>
  <si>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</si>
  <si>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</si>
  <si>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</si>
  <si>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</si>
  <si>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</si>
  <si>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</si>
  <si>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</si>
  <si>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</si>
  <si>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</si>
  <si>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</si>
  <si>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</si>
  <si>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</si>
  <si>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</si>
  <si>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</si>
  <si>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</si>
  <si>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</si>
  <si>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</si>
  <si>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</si>
  <si>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</si>
  <si>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</si>
  <si>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</si>
  <si>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</si>
  <si>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</si>
  <si>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</si>
  <si>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</si>
  <si>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</si>
  <si>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</si>
  <si>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</si>
  <si>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</si>
  <si>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</si>
  <si>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</si>
  <si>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</si>
  <si>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</si>
  <si>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</si>
  <si>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</si>
  <si>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</si>
  <si>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</si>
  <si>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</si>
  <si>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</si>
  <si>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</si>
  <si>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</si>
  <si>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</si>
  <si>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</si>
  <si>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</si>
  <si>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</si>
  <si>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</si>
  <si>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</si>
  <si>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</si>
  <si>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</si>
  <si>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</si>
  <si>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</si>
  <si>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</si>
  <si>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</si>
  <si>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</si>
  <si>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</si>
  <si>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</si>
  <si>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</si>
  <si>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</si>
  <si>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</si>
  <si>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</si>
  <si>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</si>
  <si>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</si>
  <si>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</si>
  <si>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</si>
  <si>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</si>
  <si>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</si>
  <si>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</si>
  <si>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</si>
  <si>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</si>
  <si>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</si>
  <si>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</si>
  <si>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</si>
  <si>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</si>
  <si>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</si>
  <si>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</si>
  <si>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</si>
  <si>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</si>
  <si>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</si>
  <si>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</si>
  <si>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</si>
  <si>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</si>
  <si>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</si>
  <si>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</si>
  <si>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</si>
  <si>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</si>
  <si>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</si>
  <si>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</si>
  <si>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</si>
  <si>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</si>
  <si>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</si>
  <si>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</si>
  <si>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</si>
  <si>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</si>
  <si>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</si>
  <si>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</si>
  <si>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</si>
  <si>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</si>
  <si>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</si>
  <si>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</si>
  <si>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</si>
  <si>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</si>
  <si>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</si>
  <si>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</si>
  <si>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</si>
  <si>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</si>
  <si>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</si>
  <si>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</si>
  <si>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</si>
  <si>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</si>
  <si>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</si>
  <si>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</si>
  <si>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</si>
  <si>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</si>
  <si>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</si>
  <si>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</si>
  <si>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</si>
  <si>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</si>
  <si>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</si>
  <si>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</si>
  <si>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</si>
  <si>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</si>
  <si>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</si>
  <si>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</si>
  <si>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</si>
  <si>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</si>
  <si>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</si>
  <si>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</si>
  <si>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</si>
  <si>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</si>
  <si>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</si>
  <si>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</si>
  <si>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</si>
  <si>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</si>
  <si>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</si>
  <si>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</si>
  <si>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</si>
  <si>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</si>
  <si>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</si>
  <si>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</si>
  <si>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</si>
  <si>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</si>
  <si>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</si>
  <si>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</si>
  <si>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</si>
  <si>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</si>
  <si>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</si>
  <si>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</si>
  <si>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</si>
  <si>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</si>
  <si>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</si>
  <si>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</si>
  <si>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</si>
  <si>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</si>
  <si>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</si>
  <si>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</si>
  <si>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</si>
  <si>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</si>
  <si>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</si>
  <si>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</si>
  <si>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</si>
  <si>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</si>
  <si>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</si>
  <si>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</si>
  <si>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</si>
  <si>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</si>
  <si>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</si>
  <si>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</si>
  <si>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</si>
  <si>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</si>
  <si>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</si>
  <si>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</si>
  <si>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</si>
  <si>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</si>
  <si>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</si>
  <si>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</si>
  <si>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</si>
  <si>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</si>
  <si>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</si>
  <si>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</si>
  <si>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</si>
  <si>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</si>
  <si>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</si>
  <si>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</si>
  <si>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</si>
  <si>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</si>
  <si>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</si>
  <si>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</si>
  <si>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</si>
  <si>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</si>
  <si>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</si>
  <si>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</si>
  <si>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</si>
  <si>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</si>
  <si>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</si>
  <si>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</si>
  <si>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</si>
  <si>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</si>
  <si>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</si>
  <si>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</si>
  <si>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</si>
  <si>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</si>
  <si>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</si>
  <si>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</si>
  <si>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</si>
  <si>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</si>
  <si>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</si>
  <si>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</si>
  <si>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</si>
  <si>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</si>
  <si>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</si>
  <si>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</si>
  <si>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</si>
  <si>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</si>
  <si>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</si>
  <si>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</si>
  <si>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</si>
  <si>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</si>
  <si>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</si>
  <si>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</si>
  <si>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</si>
  <si>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</si>
  <si>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</si>
  <si>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</si>
  <si>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</si>
  <si>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</si>
  <si>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</si>
  <si>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</si>
  <si>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</si>
  <si>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</si>
  <si>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</si>
  <si>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</si>
  <si>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</si>
  <si>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</si>
  <si>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</si>
  <si>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</si>
  <si>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</si>
  <si>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</si>
  <si>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</si>
  <si>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</si>
  <si>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</si>
  <si>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</si>
  <si>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</si>
  <si>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</si>
  <si>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</si>
  <si>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</si>
  <si>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</si>
  <si>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</si>
  <si>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</si>
  <si>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</si>
  <si>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</si>
  <si>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</si>
  <si>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</si>
  <si>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</si>
  <si>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</si>
  <si>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</si>
  <si>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</si>
  <si>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</si>
  <si>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</si>
  <si>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</si>
  <si>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</si>
  <si>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</si>
  <si>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</si>
  <si>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</si>
  <si>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</si>
  <si>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</si>
  <si>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</si>
  <si>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</si>
  <si>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</si>
  <si>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</si>
  <si>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</si>
  <si>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</si>
  <si>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</si>
  <si>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</si>
  <si>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</si>
  <si>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</si>
  <si>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</si>
  <si>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</si>
  <si>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</si>
  <si>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</si>
  <si>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</si>
  <si>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</si>
  <si>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</si>
  <si>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</si>
  <si>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</si>
  <si>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</si>
  <si>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</si>
  <si>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</si>
  <si>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</si>
  <si>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</si>
  <si>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</si>
  <si>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</si>
  <si>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</si>
  <si>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</si>
  <si>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</si>
  <si>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</si>
  <si>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</si>
  <si>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</si>
  <si>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</si>
  <si>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</si>
  <si>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</si>
  <si>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</si>
  <si>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</si>
  <si>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</si>
  <si>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</si>
  <si>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</si>
  <si>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</si>
  <si>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</si>
  <si>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</si>
  <si>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</si>
  <si>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</si>
  <si>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</si>
  <si>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</si>
  <si>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</si>
  <si>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</si>
  <si>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</si>
  <si>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</si>
  <si>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</si>
  <si>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</si>
  <si>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</si>
  <si>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</si>
  <si>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</si>
  <si>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</si>
  <si>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</si>
  <si>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</si>
  <si>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</si>
  <si>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</si>
  <si>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</si>
  <si>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</si>
  <si>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</si>
  <si>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</si>
  <si>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</si>
  <si>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</si>
  <si>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</si>
  <si>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</si>
  <si>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</si>
  <si>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</si>
  <si>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</si>
  <si>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</si>
  <si>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</si>
  <si>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</si>
  <si>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</si>
  <si>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</si>
  <si>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</si>
  <si>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</si>
  <si>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</si>
  <si>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</si>
  <si>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</si>
  <si>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</si>
  <si>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</si>
  <si>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</si>
  <si>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</si>
  <si>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</si>
  <si>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</si>
  <si>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</si>
  <si>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</si>
  <si>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</si>
  <si>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</si>
  <si>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</si>
  <si>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</si>
  <si>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</si>
  <si>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</si>
  <si>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</si>
  <si>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</si>
  <si>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</si>
  <si>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</si>
  <si>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</si>
  <si>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</si>
  <si>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</si>
  <si>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</si>
  <si>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</si>
  <si>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</si>
  <si>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</si>
  <si>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</si>
  <si>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</si>
  <si>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</si>
  <si>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</si>
  <si>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</si>
  <si>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</si>
  <si>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</si>
  <si>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</si>
  <si>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</si>
  <si>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</si>
  <si>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</si>
  <si>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</si>
  <si>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</si>
  <si>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</si>
  <si>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</si>
  <si>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</si>
  <si>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</si>
  <si>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</si>
  <si>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</si>
  <si>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</si>
  <si>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</si>
  <si>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</si>
  <si>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</si>
  <si>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</si>
  <si>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</si>
  <si>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</si>
  <si>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</si>
  <si>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</si>
  <si>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</si>
  <si>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</si>
  <si>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</si>
  <si>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</si>
  <si>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</si>
  <si>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</si>
  <si>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</si>
  <si>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</si>
  <si>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</si>
  <si>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</si>
  <si>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</si>
  <si>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</si>
  <si>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</si>
  <si>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</si>
  <si>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</si>
  <si>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</si>
  <si>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</si>
  <si>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</si>
  <si>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</si>
  <si>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</si>
  <si>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</si>
  <si>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</si>
  <si>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</si>
  <si>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</si>
  <si>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</si>
  <si>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</si>
  <si>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</si>
  <si>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</si>
  <si>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</si>
  <si>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</si>
  <si>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</si>
  <si>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</si>
  <si>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</si>
  <si>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</si>
  <si>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</si>
  <si>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</si>
  <si>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</si>
  <si>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</si>
  <si>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</si>
  <si>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</si>
  <si>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</si>
  <si>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</si>
  <si>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</si>
  <si>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</si>
  <si>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</si>
  <si>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</si>
  <si>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</si>
  <si>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</si>
  <si>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</si>
  <si>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</si>
  <si>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</si>
  <si>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</si>
  <si>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</si>
  <si>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</si>
  <si>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</si>
  <si>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</si>
  <si>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</si>
  <si>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</si>
  <si>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</si>
  <si>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</si>
  <si>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</si>
  <si>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</si>
  <si>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</si>
  <si>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</si>
  <si>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</si>
  <si>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</si>
  <si>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</si>
  <si>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</si>
  <si>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</si>
  <si>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</si>
  <si>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</si>
  <si>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</si>
  <si>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</si>
  <si>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</si>
  <si>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</si>
  <si>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</si>
  <si>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</si>
  <si>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</si>
  <si>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</si>
  <si>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</si>
  <si>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</si>
  <si>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</si>
  <si>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</si>
  <si>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</si>
  <si>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</si>
  <si>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</si>
  <si>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</si>
  <si>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</si>
  <si>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</si>
  <si>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</si>
  <si>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</si>
  <si>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</si>
  <si>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</si>
  <si>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</si>
  <si>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</si>
  <si>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</si>
  <si>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</si>
  <si>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</si>
  <si>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</si>
  <si>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</si>
  <si>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</si>
  <si>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</si>
  <si>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</si>
  <si>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</si>
  <si>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</si>
  <si>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</si>
  <si>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</si>
  <si>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</si>
  <si>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</si>
  <si>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</si>
  <si>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</si>
  <si>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</si>
  <si>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</si>
  <si>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</si>
  <si>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</si>
  <si>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</si>
  <si>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</si>
  <si>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</si>
  <si>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</si>
  <si>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</si>
  <si>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</si>
  <si>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</si>
  <si>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</si>
  <si>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</si>
  <si>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</si>
  <si>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</si>
  <si>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</si>
  <si>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</si>
  <si>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</si>
  <si>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</si>
  <si>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</si>
  <si>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</si>
  <si>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</si>
  <si>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</si>
  <si>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</si>
  <si>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</si>
  <si>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</si>
  <si>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</si>
  <si>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</si>
  <si>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</si>
  <si>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</si>
  <si>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</si>
  <si>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</si>
  <si>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</si>
  <si>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</si>
  <si>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</si>
  <si>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</si>
  <si>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</si>
  <si>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</si>
  <si>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</si>
  <si>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</si>
  <si>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</si>
  <si>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</si>
  <si>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</si>
  <si>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</si>
  <si>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</si>
  <si>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</si>
  <si>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</si>
  <si>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</si>
  <si>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</si>
  <si>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</si>
  <si>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</si>
  <si>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</si>
  <si>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</si>
  <si>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</si>
  <si>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</si>
  <si>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</si>
  <si>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</si>
  <si>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</si>
  <si>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</si>
  <si>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</si>
  <si>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</si>
  <si>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</si>
  <si>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</si>
  <si>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</si>
  <si>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</si>
  <si>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</si>
  <si>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</si>
  <si>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</si>
  <si>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</si>
  <si>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</si>
  <si>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</si>
  <si>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</si>
  <si>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</si>
  <si>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</si>
  <si>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</si>
  <si>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</si>
  <si>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</si>
  <si>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</si>
  <si>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</si>
  <si>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</si>
  <si>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</si>
  <si>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</si>
  <si>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</si>
  <si>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</si>
  <si>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</si>
  <si>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</si>
  <si>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</si>
  <si>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</si>
  <si>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</si>
  <si>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</si>
  <si>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</si>
  <si>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</si>
  <si>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</si>
  <si>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</si>
  <si>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</si>
  <si>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</si>
  <si>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</si>
  <si>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</si>
  <si>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</si>
  <si>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</si>
  <si>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</si>
  <si>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</si>
  <si>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</si>
  <si>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</si>
  <si>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</si>
  <si>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</si>
  <si>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</si>
  <si>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</si>
  <si>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</si>
  <si>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</si>
  <si>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</si>
  <si>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</si>
  <si>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</si>
  <si>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</si>
  <si>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</si>
  <si>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</si>
  <si>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</si>
  <si>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</si>
  <si>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</si>
  <si>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</si>
  <si>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</si>
  <si>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</si>
  <si>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</si>
  <si>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</si>
  <si>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</si>
  <si>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</si>
  <si>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</si>
  <si>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</si>
  <si>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</si>
  <si>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</si>
  <si>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</si>
  <si>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</si>
  <si>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</si>
  <si>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</si>
  <si>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</si>
  <si>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</si>
  <si>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</si>
  <si>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</si>
  <si>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</si>
  <si>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</si>
  <si>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</si>
  <si>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</si>
  <si>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</si>
  <si>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</si>
  <si>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</si>
  <si>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</si>
  <si>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</si>
  <si>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</si>
  <si>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</si>
  <si>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</si>
  <si>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</si>
  <si>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</si>
  <si>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</si>
  <si>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</si>
  <si>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</si>
  <si>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</si>
  <si>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</si>
  <si>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</si>
  <si>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</si>
  <si>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</si>
  <si>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</si>
  <si>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</si>
  <si>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</si>
  <si>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</si>
  <si>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</si>
  <si>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</si>
  <si>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</si>
  <si>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</si>
  <si>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</si>
  <si>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</si>
  <si>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</si>
  <si>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</si>
  <si>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</si>
  <si>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</si>
  <si>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</si>
  <si>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</si>
  <si>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</si>
  <si>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</si>
  <si>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</si>
  <si>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</si>
  <si>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</si>
  <si>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</si>
  <si>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</si>
  <si>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</si>
  <si>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</si>
  <si>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</si>
  <si>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</si>
  <si>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</si>
  <si>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</si>
  <si>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</si>
  <si>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</si>
  <si>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</si>
  <si>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</si>
  <si>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</si>
  <si>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</si>
  <si>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</si>
  <si>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</si>
  <si>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</si>
  <si>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</si>
  <si>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</si>
  <si>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</si>
  <si>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</si>
  <si>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</si>
  <si>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</si>
  <si>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</si>
  <si>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</si>
  <si>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</si>
  <si>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</si>
  <si>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</si>
  <si>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</si>
  <si>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</si>
  <si>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</si>
  <si>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</si>
  <si>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</si>
  <si>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</si>
  <si>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</si>
  <si>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</si>
  <si>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</si>
  <si>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</si>
  <si>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</si>
  <si>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</si>
  <si>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</si>
  <si>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</si>
  <si>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</si>
  <si>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</si>
  <si>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</si>
  <si>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</si>
  <si>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</si>
  <si>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</si>
  <si>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</si>
  <si>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</si>
  <si>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</si>
  <si>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</si>
  <si>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</si>
  <si>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</si>
  <si>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</si>
  <si>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</si>
  <si>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</si>
  <si>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</si>
  <si>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</si>
  <si>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</si>
  <si>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</si>
  <si>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</si>
  <si>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</si>
  <si>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</si>
  <si>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</si>
  <si>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</si>
  <si>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</si>
  <si>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</si>
  <si>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</si>
  <si>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</si>
  <si>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</si>
  <si>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</si>
  <si>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</si>
  <si>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</si>
  <si>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</si>
  <si>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</si>
  <si>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</si>
  <si>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</si>
  <si>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</si>
  <si>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</si>
  <si>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</si>
  <si>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</si>
  <si>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</si>
  <si>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</si>
  <si>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</si>
  <si>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</si>
  <si>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</si>
  <si>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</si>
  <si>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</si>
  <si>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</si>
  <si>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</si>
  <si>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</si>
  <si>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</si>
  <si>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</si>
  <si>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</si>
  <si>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</si>
  <si>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</si>
  <si>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</si>
  <si>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</si>
  <si>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</si>
  <si>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</si>
  <si>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</si>
  <si>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</si>
  <si>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</si>
  <si>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</si>
  <si>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</si>
  <si>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</si>
  <si>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</si>
  <si>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</si>
  <si>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</si>
  <si>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</si>
  <si>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</si>
  <si>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</si>
  <si>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</si>
  <si>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</si>
  <si>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</si>
  <si>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</si>
  <si>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</si>
  <si>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</si>
  <si>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</si>
  <si>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</si>
  <si>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</si>
  <si>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</si>
  <si>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</si>
  <si>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</si>
  <si>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</si>
  <si>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</si>
  <si>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</si>
  <si>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</si>
  <si>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</si>
  <si>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</si>
  <si>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</si>
  <si>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</si>
  <si>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</si>
  <si>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</si>
  <si>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</si>
  <si>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</si>
  <si>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</si>
  <si>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</si>
  <si>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</si>
  <si>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</si>
  <si>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</si>
  <si>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</si>
  <si>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</si>
  <si>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</si>
  <si>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</si>
  <si>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</si>
  <si>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</si>
  <si>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</si>
  <si>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</si>
  <si>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</si>
  <si>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</si>
  <si>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</si>
  <si>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</si>
  <si>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</si>
  <si>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</si>
  <si>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</si>
  <si>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</si>
  <si>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</si>
  <si>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</si>
  <si>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</si>
  <si>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</si>
  <si>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</si>
  <si>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</si>
  <si>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</si>
  <si>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</si>
  <si>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</si>
  <si>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</si>
  <si>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</si>
  <si>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</si>
  <si>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</si>
  <si>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</si>
  <si>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</si>
  <si>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</si>
  <si>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</si>
  <si>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</si>
  <si>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</si>
  <si>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</si>
  <si>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</si>
  <si>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</si>
  <si>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</si>
  <si>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</si>
  <si>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</si>
  <si>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</si>
  <si>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</si>
  <si>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</si>
  <si>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</si>
  <si>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</si>
  <si>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</si>
  <si>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</si>
  <si>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</si>
  <si>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</si>
  <si>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</si>
  <si>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</si>
  <si>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</si>
  <si>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</si>
  <si>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</si>
  <si>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</si>
  <si>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</si>
  <si>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</si>
  <si>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</si>
  <si>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</si>
  <si>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</si>
  <si>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</si>
  <si>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</si>
  <si>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</si>
  <si>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</si>
  <si>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</si>
  <si>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</si>
  <si>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</si>
  <si>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</si>
  <si>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</si>
  <si>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</si>
  <si>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</si>
  <si>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</si>
  <si>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</si>
  <si>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</si>
  <si>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</si>
  <si>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</si>
  <si>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</si>
  <si>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</si>
  <si>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</si>
  <si>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</si>
  <si>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</si>
  <si>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</si>
  <si>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</si>
  <si>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</si>
  <si>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</si>
  <si>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</si>
  <si>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</si>
  <si>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</si>
  <si>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</si>
  <si>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</si>
  <si>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</si>
  <si>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</si>
  <si>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</si>
  <si>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</si>
  <si>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</si>
  <si>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</si>
  <si>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</si>
  <si>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</si>
  <si>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</si>
  <si>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</si>
  <si>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</si>
  <si>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</si>
  <si>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</si>
  <si>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</si>
  <si>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</si>
  <si>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</si>
  <si>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</si>
  <si>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</si>
  <si>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</si>
  <si>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</si>
  <si>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</si>
  <si>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</si>
  <si>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</si>
  <si>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</si>
  <si>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</si>
  <si>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</si>
  <si>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</si>
  <si>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</si>
  <si>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</si>
  <si>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</si>
  <si>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</si>
  <si>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</si>
  <si>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</si>
  <si>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</si>
  <si>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</si>
  <si>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</si>
  <si>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</si>
  <si>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</si>
  <si>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</si>
  <si>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</si>
  <si>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</si>
  <si>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</si>
  <si>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</si>
  <si>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</si>
  <si>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</si>
  <si>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</si>
  <si>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</si>
  <si>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</si>
  <si>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</si>
  <si>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</si>
  <si>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</si>
  <si>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</si>
  <si>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</si>
  <si>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</si>
  <si>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</si>
  <si>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</si>
  <si>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</si>
  <si>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</si>
  <si>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</si>
  <si>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</si>
  <si>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</si>
  <si>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</si>
  <si>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</si>
  <si>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</si>
  <si>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</si>
  <si>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</si>
  <si>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</si>
  <si>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</si>
  <si>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</si>
  <si>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</si>
  <si>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</si>
  <si>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</si>
  <si>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</si>
  <si>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</si>
  <si>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</si>
  <si>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</si>
  <si>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</si>
  <si>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</si>
  <si>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</si>
  <si>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</si>
  <si>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</si>
  <si>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</si>
  <si>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</si>
  <si>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</si>
  <si>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</si>
  <si>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</si>
  <si>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</si>
  <si>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</si>
  <si>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</si>
  <si>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</si>
  <si>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</si>
  <si>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</si>
  <si>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</si>
  <si>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</si>
  <si>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</si>
  <si>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</si>
  <si>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</si>
  <si>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</si>
  <si>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</si>
  <si>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</si>
  <si>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</si>
  <si>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</si>
  <si>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</si>
  <si>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</si>
  <si>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</si>
  <si>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</si>
  <si>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</si>
  <si>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</si>
  <si>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</si>
  <si>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</si>
  <si>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</si>
  <si>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</si>
  <si>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</si>
  <si>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</si>
  <si>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</si>
  <si>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</si>
  <si>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</si>
  <si>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</si>
  <si>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</si>
  <si>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</si>
  <si>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</si>
  <si>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</si>
  <si>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</si>
  <si>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</si>
  <si>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</si>
  <si>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</si>
  <si>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</si>
  <si>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</si>
  <si>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</si>
  <si>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</si>
  <si>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</si>
  <si>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</si>
  <si>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</si>
  <si>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</si>
  <si>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</si>
  <si>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</si>
  <si>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</si>
  <si>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</si>
  <si>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</si>
  <si>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</si>
  <si>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</si>
  <si>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</si>
  <si>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</si>
  <si>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</si>
  <si>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</si>
  <si>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</si>
  <si>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</si>
  <si>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</si>
  <si>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</si>
  <si>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</si>
  <si>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</si>
  <si>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</si>
  <si>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</si>
  <si>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</si>
  <si>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</si>
  <si>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</si>
  <si>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</si>
  <si>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</si>
  <si>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</si>
  <si>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</si>
  <si>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</si>
  <si>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</si>
  <si>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</si>
  <si>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</si>
  <si>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</si>
  <si>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</si>
  <si>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</si>
  <si>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</si>
  <si>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</si>
  <si>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</si>
  <si>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</si>
  <si>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</si>
  <si>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</si>
  <si>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</si>
  <si>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</si>
  <si>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</si>
  <si>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</si>
  <si>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</si>
  <si>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</si>
  <si>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</si>
  <si>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</si>
  <si>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</si>
  <si>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</si>
  <si>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</si>
  <si>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</si>
  <si>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</si>
  <si>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</si>
  <si>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</si>
  <si>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</si>
  <si>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</si>
  <si>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</si>
  <si>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</si>
  <si>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</si>
  <si>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</si>
  <si>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</si>
  <si>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</si>
  <si>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</si>
  <si>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</si>
  <si>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</si>
  <si>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</si>
  <si>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</si>
  <si>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</si>
  <si>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</si>
  <si>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</si>
  <si>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</si>
  <si>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</si>
  <si>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</si>
  <si>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</si>
  <si>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</si>
  <si>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</si>
  <si>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</si>
  <si>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</si>
  <si>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</si>
  <si>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</si>
  <si>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</si>
  <si>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</si>
  <si>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</si>
  <si>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</si>
  <si>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</si>
  <si>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</si>
  <si>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</si>
  <si>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</si>
  <si>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</si>
  <si>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</si>
  <si>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</si>
  <si>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</si>
  <si>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</si>
  <si>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</si>
  <si>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</si>
  <si>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</si>
  <si>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</si>
  <si>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</si>
  <si>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</si>
  <si>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</si>
  <si>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</si>
  <si>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</si>
  <si>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</si>
  <si>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</si>
  <si>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</si>
  <si>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</si>
  <si>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</si>
  <si>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</si>
  <si>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</si>
  <si>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</si>
  <si>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</si>
  <si>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</si>
  <si>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</si>
  <si>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</si>
  <si>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</si>
  <si>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</si>
  <si>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</si>
  <si>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</si>
  <si>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</si>
  <si>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</si>
  <si>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</si>
  <si>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</si>
  <si>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</si>
  <si>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</si>
  <si>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</si>
  <si>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</si>
  <si>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</si>
  <si>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</si>
  <si>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</si>
  <si>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</si>
  <si>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</si>
  <si>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</si>
  <si>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</si>
  <si>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</si>
  <si>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</si>
  <si>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</si>
  <si>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</si>
  <si>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</si>
  <si>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</si>
  <si>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</si>
  <si>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</si>
  <si>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</si>
  <si>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</si>
  <si>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</si>
  <si>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</si>
  <si>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</si>
  <si>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</si>
  <si>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</si>
  <si>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</si>
  <si>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</si>
  <si>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</si>
  <si>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</si>
  <si>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</si>
  <si>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</si>
  <si>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</si>
  <si>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</si>
  <si>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</si>
  <si>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</si>
  <si>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</si>
  <si>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</si>
  <si>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</si>
  <si>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</si>
  <si>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</si>
  <si>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</si>
  <si>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</si>
  <si>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</si>
  <si>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</si>
  <si>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</si>
  <si>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</si>
  <si>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</si>
  <si>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</si>
  <si>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</si>
  <si>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</si>
  <si>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</si>
  <si>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</si>
  <si>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</si>
  <si>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</si>
  <si>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</si>
  <si>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</si>
  <si>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</si>
  <si>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</si>
  <si>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</si>
  <si>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</si>
  <si>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</si>
  <si>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</si>
  <si>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</si>
  <si>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</si>
  <si>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</si>
  <si>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</si>
  <si>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</si>
  <si>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</si>
  <si>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</si>
  <si>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</si>
  <si>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</si>
  <si>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</si>
  <si>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</si>
  <si>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</si>
  <si>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</si>
  <si>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</si>
  <si>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</si>
  <si>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</si>
  <si>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</si>
  <si>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</si>
  <si>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</si>
  <si>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</si>
  <si>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</si>
  <si>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</si>
  <si>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</si>
  <si>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</si>
  <si>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</si>
  <si>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</si>
  <si>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</si>
  <si>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</si>
  <si>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</si>
  <si>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</si>
  <si>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</si>
  <si>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</si>
  <si>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</si>
  <si>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</si>
  <si>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</si>
  <si>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</si>
  <si>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</si>
  <si>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</si>
  <si>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</si>
  <si>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</si>
  <si>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</si>
  <si>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</si>
  <si>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</si>
  <si>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</si>
  <si>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</si>
  <si>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</si>
  <si>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</si>
  <si>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</si>
  <si>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</si>
  <si>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</si>
  <si>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</si>
  <si>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</si>
  <si>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</si>
  <si>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</si>
  <si>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</si>
  <si>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</si>
  <si>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</si>
  <si>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</si>
  <si>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</si>
  <si>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</si>
  <si>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</si>
  <si>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</si>
  <si>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</si>
  <si>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</si>
  <si>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</si>
  <si>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</si>
  <si>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</si>
  <si>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</si>
  <si>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</si>
  <si>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</si>
  <si>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</si>
  <si>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</si>
  <si>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</si>
  <si>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</si>
  <si>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</si>
  <si>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</si>
  <si>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</si>
  <si>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</si>
  <si>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</si>
  <si>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</si>
  <si>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</si>
  <si>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</si>
  <si>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</si>
  <si>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</si>
  <si>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</si>
  <si>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</si>
  <si>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</si>
  <si>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</si>
  <si>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</si>
  <si>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</si>
  <si>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</si>
  <si>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</si>
  <si>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</si>
  <si>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</si>
  <si>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</si>
  <si>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</si>
  <si>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</si>
  <si>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</si>
  <si>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</si>
  <si>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</si>
  <si>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</si>
  <si>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</si>
  <si>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</si>
  <si>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</si>
  <si>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</si>
  <si>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</si>
  <si>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</si>
  <si>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</si>
  <si>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</si>
  <si>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</si>
  <si>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</si>
  <si>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</si>
  <si>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</si>
  <si>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</si>
  <si>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</si>
  <si>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</si>
  <si>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</si>
  <si>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</si>
  <si>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</si>
  <si>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</si>
  <si>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</si>
  <si>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</si>
  <si>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</si>
  <si>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</si>
  <si>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</si>
  <si>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</si>
  <si>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</si>
  <si>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</si>
  <si>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</si>
  <si>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</si>
  <si>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</si>
  <si>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</si>
  <si>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</si>
  <si>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</si>
  <si>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</si>
  <si>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</si>
  <si>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</si>
  <si>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</si>
  <si>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</si>
  <si>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</si>
  <si>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</si>
  <si>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</si>
  <si>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</si>
  <si>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</si>
  <si>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</si>
  <si>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</si>
  <si>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</si>
  <si>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</si>
  <si>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</si>
  <si>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</si>
  <si>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</si>
  <si>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</si>
  <si>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</si>
  <si>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</si>
  <si>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</si>
  <si>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</si>
  <si>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</si>
  <si>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</si>
  <si>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</si>
  <si>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</si>
  <si>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</si>
  <si>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</si>
  <si>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</si>
  <si>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</si>
  <si>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</si>
  <si>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</si>
  <si>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</si>
  <si>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</si>
  <si>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</si>
  <si>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</si>
  <si>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</si>
  <si>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</si>
  <si>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</si>
  <si>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</si>
  <si>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</si>
  <si>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</si>
  <si>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</si>
  <si>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</si>
  <si>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</si>
  <si>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</si>
  <si>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</si>
  <si>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</si>
  <si>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</si>
  <si>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</si>
  <si>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</si>
  <si>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</si>
  <si>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</si>
  <si>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</si>
  <si>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</si>
  <si>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</si>
  <si>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</si>
  <si>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</si>
  <si>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</si>
  <si>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</si>
  <si>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</si>
  <si>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</si>
  <si>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</si>
  <si>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</si>
  <si>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</si>
  <si>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</si>
  <si>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</si>
  <si>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</si>
  <si>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</si>
  <si>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</si>
  <si>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</si>
  <si>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</si>
  <si>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</si>
  <si>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</si>
  <si>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</si>
  <si>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</si>
  <si>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</si>
  <si>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</si>
  <si>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</si>
  <si>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</si>
  <si>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</si>
  <si>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</si>
  <si>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</si>
  <si>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</si>
  <si>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</si>
  <si>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</si>
  <si>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</si>
  <si>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</si>
  <si>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</si>
  <si>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</si>
  <si>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</si>
  <si>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</si>
  <si>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</si>
  <si>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</si>
  <si>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</si>
  <si>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</si>
  <si>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</si>
  <si>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</si>
  <si>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</si>
  <si>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</si>
  <si>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</si>
  <si>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</si>
  <si>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</si>
  <si>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</si>
  <si>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</si>
  <si>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</si>
  <si>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</si>
  <si>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</si>
  <si>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</si>
  <si>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</si>
  <si>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</si>
  <si>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</si>
  <si>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</si>
  <si>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</si>
  <si>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</si>
  <si>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</si>
  <si>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</si>
  <si>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</si>
  <si>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</si>
  <si>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</si>
  <si>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</si>
  <si>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</si>
  <si>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</si>
  <si>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</si>
  <si>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</si>
  <si>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</si>
  <si>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</si>
  <si>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</si>
  <si>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</si>
  <si>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</si>
  <si>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</si>
  <si>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</si>
  <si>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</si>
  <si>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</si>
  <si>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</si>
  <si>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</si>
  <si>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</si>
  <si>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</si>
  <si>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</si>
  <si>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</si>
  <si>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</si>
  <si>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</si>
  <si>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</si>
  <si>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</si>
  <si>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</si>
  <si>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</si>
  <si>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</si>
  <si>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</si>
  <si>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</si>
  <si>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</si>
  <si>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</si>
  <si>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</si>
  <si>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</si>
  <si>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</si>
  <si>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</si>
  <si>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</si>
  <si>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</si>
  <si>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</si>
  <si>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</si>
  <si>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</si>
  <si>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</si>
  <si>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</si>
  <si>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</si>
  <si>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</si>
  <si>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</si>
  <si>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</si>
  <si>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</si>
  <si>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</si>
  <si>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</si>
  <si>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</si>
  <si>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</si>
  <si>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</si>
  <si>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</si>
  <si>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</si>
  <si>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</si>
  <si>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</si>
  <si>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</si>
  <si>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</si>
  <si>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</si>
  <si>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</si>
  <si>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</si>
  <si>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</si>
  <si>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</si>
  <si>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</si>
  <si>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</si>
  <si>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</si>
  <si>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</si>
  <si>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</si>
  <si>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</si>
  <si>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</si>
  <si>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</si>
  <si>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</si>
  <si>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</si>
  <si>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</si>
  <si>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</si>
  <si>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</si>
  <si>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</si>
  <si>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</si>
  <si>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</si>
  <si>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</si>
  <si>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</si>
  <si>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</si>
  <si>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</si>
  <si>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</si>
  <si>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</si>
  <si>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</si>
  <si>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</si>
  <si>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</si>
  <si>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</si>
  <si>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</si>
  <si>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</si>
  <si>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</si>
  <si>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</si>
  <si>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</si>
  <si>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</si>
  <si>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</si>
  <si>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</si>
  <si>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</si>
  <si>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</si>
  <si>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</si>
  <si>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</si>
  <si>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</si>
  <si>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</si>
  <si>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</si>
  <si>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</si>
  <si>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</si>
  <si>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</si>
  <si>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</si>
  <si>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</si>
  <si>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</si>
  <si>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</si>
  <si>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</si>
  <si>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</si>
  <si>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</si>
  <si>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</si>
  <si>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</si>
  <si>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</si>
  <si>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</si>
  <si>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</si>
  <si>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</si>
  <si>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</si>
  <si>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</si>
  <si>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</si>
  <si>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</si>
  <si>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</si>
  <si>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</si>
  <si>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</si>
  <si>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</si>
  <si>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</si>
  <si>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</si>
  <si>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</si>
  <si>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</si>
  <si>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</si>
  <si>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</si>
  <si>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</si>
  <si>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</si>
  <si>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</si>
  <si>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</si>
  <si>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</si>
  <si>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</si>
  <si>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</si>
  <si>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</si>
  <si>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</si>
  <si>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</si>
  <si>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</si>
  <si>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</si>
  <si>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</si>
  <si>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</si>
  <si>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</si>
  <si>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</si>
  <si>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</si>
  <si>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</si>
  <si>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</si>
  <si>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</si>
  <si>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</si>
  <si>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</si>
  <si>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</si>
  <si>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</si>
  <si>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</si>
  <si>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</si>
  <si>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</si>
  <si>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</si>
  <si>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</si>
  <si>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</si>
  <si>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</si>
  <si>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</si>
  <si>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</si>
  <si>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</si>
  <si>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</si>
  <si>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</si>
  <si>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</si>
  <si>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</si>
  <si>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</si>
  <si>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</si>
  <si>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</si>
  <si>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</si>
  <si>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</si>
  <si>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</si>
  <si>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</si>
  <si>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</si>
  <si>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</si>
  <si>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</si>
  <si>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</si>
  <si>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</si>
  <si>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</si>
  <si>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</si>
  <si>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</si>
  <si>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</si>
  <si>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</si>
  <si>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</si>
  <si>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</si>
  <si>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</si>
  <si>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</si>
  <si>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</si>
  <si>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</si>
  <si>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</si>
  <si>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</si>
  <si>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</si>
  <si>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</si>
  <si>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</si>
  <si>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</si>
  <si>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</si>
  <si>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</si>
  <si>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</si>
  <si>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</si>
  <si>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</si>
  <si>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</si>
  <si>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</si>
  <si>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</si>
  <si>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</si>
  <si>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</si>
  <si>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</si>
  <si>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</si>
  <si>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</si>
  <si>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</si>
  <si>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</si>
  <si>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</si>
  <si>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</si>
  <si>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</si>
  <si>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</si>
  <si>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</si>
  <si>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</si>
  <si>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</si>
  <si>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</si>
  <si>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</si>
  <si>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</si>
  <si>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</si>
  <si>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</si>
  <si>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</si>
  <si>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</si>
  <si>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</si>
  <si>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</si>
  <si>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</si>
  <si>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</si>
  <si>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</si>
  <si>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</si>
  <si>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</si>
  <si>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</si>
  <si>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</si>
  <si>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</si>
  <si>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</si>
  <si>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</si>
  <si>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</si>
  <si>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</si>
  <si>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</si>
  <si>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</si>
  <si>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</si>
  <si>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</si>
  <si>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</si>
  <si>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</si>
  <si>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</si>
  <si>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</si>
  <si>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</si>
  <si>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</si>
  <si>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</si>
  <si>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</si>
  <si>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</si>
  <si>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</si>
  <si>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</si>
  <si>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</si>
  <si>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</si>
  <si>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</si>
  <si>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</si>
  <si>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</si>
  <si>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</si>
  <si>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</si>
  <si>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</si>
  <si>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</si>
  <si>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</si>
  <si>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</si>
  <si>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</si>
  <si>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</si>
  <si>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</si>
  <si>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</si>
  <si>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</si>
  <si>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</si>
  <si>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</si>
  <si>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</si>
  <si>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</si>
  <si>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</si>
  <si>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</si>
  <si>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</si>
  <si>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</si>
  <si>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</si>
  <si>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</si>
  <si>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</si>
  <si>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</si>
  <si>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</si>
  <si>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</si>
  <si>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</si>
  <si>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</si>
  <si>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</si>
  <si>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</si>
  <si>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</si>
  <si>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</si>
  <si>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</si>
  <si>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</si>
  <si>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</si>
  <si>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</si>
  <si>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</si>
  <si>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</si>
  <si>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</si>
  <si>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</si>
  <si>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</si>
  <si>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</si>
  <si>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</si>
  <si>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</si>
  <si>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</si>
  <si>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</si>
  <si>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</si>
  <si>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</si>
  <si>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</si>
  <si>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</si>
  <si>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</si>
  <si>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</si>
  <si>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</si>
  <si>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</si>
  <si>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</si>
  <si>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</si>
  <si>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</si>
  <si>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</si>
  <si>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</si>
  <si>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</si>
  <si>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</si>
  <si>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</si>
  <si>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</si>
  <si>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</si>
  <si>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</si>
  <si>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</si>
  <si>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</si>
  <si>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</si>
  <si>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</si>
  <si>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</si>
  <si>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</si>
  <si>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</si>
  <si>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</si>
  <si>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</si>
  <si>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</si>
  <si>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</si>
  <si>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</si>
  <si>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</si>
  <si>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</si>
  <si>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</si>
  <si>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</si>
  <si>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</si>
  <si>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</si>
  <si>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</si>
  <si>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</si>
  <si>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</si>
  <si>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</si>
  <si>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</si>
  <si>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</si>
  <si>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</si>
  <si>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</si>
  <si>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</si>
  <si>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</si>
  <si>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</si>
  <si>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</si>
  <si>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</si>
  <si>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</si>
  <si>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</si>
  <si>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</si>
  <si>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</si>
  <si>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</si>
  <si>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</si>
  <si>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</si>
  <si>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</si>
  <si>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</si>
  <si>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</si>
  <si>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</si>
  <si>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</si>
  <si>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</si>
  <si>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</si>
  <si>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</si>
  <si>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</si>
  <si>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</si>
  <si>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</si>
  <si>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</si>
  <si>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</si>
  <si>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</si>
  <si>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</si>
  <si>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</si>
  <si>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</si>
  <si>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</si>
  <si>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</si>
  <si>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</si>
  <si>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</si>
  <si>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</si>
  <si>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</si>
  <si>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</si>
  <si>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</si>
  <si>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</si>
  <si>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</si>
  <si>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</si>
  <si>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</si>
  <si>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</si>
  <si>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</si>
  <si>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</si>
  <si>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</si>
  <si>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</si>
  <si>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</si>
  <si>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</si>
  <si>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</si>
  <si>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</si>
  <si>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</si>
  <si>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</si>
  <si>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</si>
  <si>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</si>
  <si>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</si>
  <si>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</si>
  <si>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</si>
  <si>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</si>
  <si>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</si>
  <si>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</si>
  <si>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</si>
  <si>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</si>
  <si>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</si>
  <si>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</si>
  <si>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</si>
  <si>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</si>
  <si>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</si>
  <si>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</si>
  <si>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</si>
  <si>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</si>
  <si>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</si>
  <si>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</si>
  <si>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</si>
  <si>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</si>
  <si>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</si>
  <si>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</si>
  <si>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</si>
  <si>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</si>
  <si>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</si>
  <si>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</si>
  <si>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</si>
  <si>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</si>
  <si>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</si>
  <si>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</si>
  <si>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</si>
  <si>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</si>
  <si>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</si>
  <si>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</si>
  <si>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</si>
  <si>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</si>
  <si>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</si>
  <si>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</si>
  <si>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</si>
  <si>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</si>
  <si>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</si>
  <si>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</si>
  <si>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</si>
  <si>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</si>
  <si>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</si>
  <si>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</si>
  <si>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</si>
  <si>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</si>
  <si>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</si>
  <si>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</si>
  <si>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</si>
  <si>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</si>
  <si>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</si>
  <si>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</si>
  <si>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</si>
  <si>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</si>
  <si>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</si>
  <si>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</si>
  <si>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</si>
  <si>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</si>
  <si>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</si>
  <si>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</si>
  <si>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</si>
  <si>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</si>
  <si>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</si>
  <si>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</si>
  <si>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</si>
  <si>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</si>
  <si>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</si>
  <si>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</si>
  <si>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</si>
  <si>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</si>
  <si>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</si>
  <si>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</si>
  <si>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</si>
  <si>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</si>
  <si>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</si>
  <si>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</si>
  <si>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</si>
  <si>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</si>
  <si>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</si>
  <si>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</si>
  <si>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</si>
  <si>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</si>
  <si>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</si>
  <si>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</si>
  <si>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</si>
  <si>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</si>
  <si>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</si>
  <si>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</si>
  <si>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</si>
  <si>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</si>
  <si>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</si>
  <si>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</si>
  <si>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</si>
  <si>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</si>
  <si>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</si>
  <si>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</si>
  <si>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</si>
  <si>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</si>
  <si>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</si>
  <si>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</si>
  <si>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</si>
  <si>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</si>
  <si>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</si>
  <si>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</si>
  <si>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</si>
  <si>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</si>
  <si>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</si>
  <si>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</si>
  <si>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</si>
  <si>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</si>
  <si>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</si>
  <si>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</si>
  <si>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</si>
  <si>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</si>
  <si>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</si>
  <si>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</si>
  <si>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</si>
  <si>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</si>
  <si>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</si>
  <si>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</si>
  <si>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</si>
  <si>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</si>
  <si>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</si>
  <si>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</si>
  <si>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</si>
  <si>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</si>
  <si>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</si>
  <si>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</si>
  <si>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</si>
  <si>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</si>
  <si>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</si>
  <si>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</si>
  <si>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</si>
  <si>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</si>
  <si>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</si>
  <si>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</si>
  <si>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</si>
  <si>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</si>
  <si>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</si>
  <si>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</si>
  <si>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</si>
  <si>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</si>
  <si>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</si>
  <si>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</si>
  <si>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</si>
  <si>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</si>
  <si>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</si>
  <si>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</si>
  <si>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</si>
  <si>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</si>
  <si>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</si>
  <si>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</si>
  <si>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</si>
  <si>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</si>
  <si>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</si>
  <si>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</si>
  <si>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</si>
  <si>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</si>
  <si>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</si>
  <si>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</si>
  <si>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</si>
  <si>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</si>
  <si>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</si>
  <si>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</si>
  <si>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</si>
  <si>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</si>
  <si>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</si>
  <si>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</si>
  <si>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</si>
  <si>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</si>
  <si>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</si>
  <si>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</si>
  <si>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</si>
  <si>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</si>
  <si>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</si>
  <si>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</si>
  <si>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</si>
  <si>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</si>
  <si>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</si>
  <si>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</si>
  <si>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</si>
  <si>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</si>
  <si>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</si>
  <si>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</si>
  <si>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</si>
  <si>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</si>
  <si>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</si>
  <si>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</si>
  <si>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</si>
  <si>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</si>
  <si>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</si>
  <si>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</si>
  <si>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</si>
  <si>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</si>
  <si>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</si>
  <si>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</si>
  <si>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</si>
  <si>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</si>
  <si>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</si>
  <si>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</si>
  <si>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</si>
  <si>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</si>
  <si>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</si>
  <si>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</si>
  <si>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</si>
  <si>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</si>
  <si>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</si>
  <si>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</si>
  <si>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</si>
  <si>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</si>
  <si>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</si>
  <si>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</si>
  <si>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</si>
  <si>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</si>
  <si>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</si>
  <si>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</si>
  <si>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</si>
  <si>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</si>
  <si>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</si>
  <si>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</si>
  <si>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</si>
  <si>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</si>
  <si>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</si>
  <si>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</si>
  <si>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</si>
  <si>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</si>
  <si>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</si>
  <si>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</si>
  <si>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</si>
  <si>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</si>
  <si>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</si>
  <si>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</si>
  <si>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</si>
  <si>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</si>
  <si>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</si>
  <si>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</si>
  <si>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</si>
  <si>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</si>
  <si>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</si>
  <si>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</si>
  <si>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</si>
  <si>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</si>
  <si>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</si>
  <si>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</si>
  <si>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</si>
  <si>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</si>
  <si>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</si>
  <si>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</si>
  <si>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</si>
  <si>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</si>
  <si>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</si>
  <si>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</si>
  <si>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</si>
  <si>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</si>
  <si>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</si>
  <si>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</si>
  <si>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</si>
  <si>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</si>
  <si>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</si>
  <si>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</si>
  <si>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</si>
  <si>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</si>
  <si>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</si>
  <si>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</si>
  <si>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</si>
  <si>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</si>
  <si>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</si>
  <si>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</si>
  <si>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</si>
  <si>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</si>
  <si>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</si>
  <si>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</si>
  <si>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</si>
  <si>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</si>
  <si>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</si>
  <si>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</si>
  <si>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</si>
  <si>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</si>
  <si>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</si>
  <si>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</si>
  <si>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</si>
  <si>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</si>
  <si>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</si>
  <si>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</si>
  <si>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</si>
  <si>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</si>
  <si>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</si>
  <si>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</si>
  <si>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</si>
  <si>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</si>
  <si>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</si>
  <si>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</si>
  <si>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</si>
  <si>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</si>
  <si>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</si>
  <si>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</si>
  <si>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</si>
  <si>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</si>
  <si>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</si>
  <si>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</si>
  <si>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</si>
  <si>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</si>
  <si>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</si>
  <si>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</si>
  <si>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</si>
  <si>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</si>
  <si>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</si>
  <si>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</si>
  <si>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</si>
  <si>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</si>
  <si>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</si>
  <si>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</si>
  <si>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</si>
  <si>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</si>
  <si>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</si>
  <si>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</si>
  <si>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</si>
  <si>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</si>
  <si>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</si>
  <si>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</si>
  <si>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</si>
  <si>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</si>
  <si>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</si>
  <si>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</si>
  <si>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</si>
  <si>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</si>
  <si>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</si>
  <si>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</si>
  <si>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</si>
  <si>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</si>
  <si>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</si>
  <si>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</si>
  <si>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</si>
  <si>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</si>
  <si>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</si>
  <si>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</si>
  <si>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</si>
  <si>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</si>
  <si>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</si>
  <si>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</si>
  <si>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</si>
  <si>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</si>
  <si>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</si>
  <si>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</si>
  <si>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</si>
  <si>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</si>
  <si>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</si>
  <si>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</si>
  <si>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</si>
  <si>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</si>
  <si>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</si>
  <si>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</si>
  <si>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</si>
  <si>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</si>
  <si>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</si>
  <si>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</si>
  <si>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</si>
  <si>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</si>
  <si>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</si>
  <si>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</si>
  <si>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</si>
  <si>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</si>
  <si>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</si>
  <si>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</si>
  <si>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</si>
  <si>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</si>
  <si>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</si>
  <si>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</si>
  <si>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</si>
  <si>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</si>
  <si>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</si>
  <si>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</si>
  <si>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</si>
  <si>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</si>
  <si>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</si>
  <si>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</si>
  <si>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</si>
  <si>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</si>
  <si>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</si>
  <si>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</si>
  <si>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</si>
  <si>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</si>
  <si>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</si>
  <si>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</si>
  <si>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</si>
  <si>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</si>
  <si>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</si>
  <si>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</si>
  <si>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</si>
  <si>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</si>
  <si>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</si>
  <si>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</si>
  <si>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</si>
  <si>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</si>
  <si>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</si>
  <si>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</si>
  <si>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</si>
  <si>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</si>
  <si>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</si>
  <si>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</si>
  <si>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</si>
  <si>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</si>
  <si>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</si>
  <si>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</si>
  <si>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</si>
  <si>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</si>
  <si>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</si>
  <si>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</si>
  <si>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</si>
  <si>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</si>
  <si>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</si>
  <si>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</si>
  <si>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</si>
  <si>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</si>
  <si>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</si>
  <si>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</si>
  <si>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</si>
  <si>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</si>
  <si>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</si>
  <si>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</si>
  <si>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</si>
  <si>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</si>
  <si>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</si>
  <si>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</si>
  <si>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</si>
  <si>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</si>
  <si>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</si>
  <si>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</si>
  <si>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</si>
  <si>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</si>
  <si>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</si>
  <si>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</si>
  <si>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</si>
  <si>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</si>
  <si>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</si>
  <si>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</si>
  <si>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</si>
  <si>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</si>
  <si>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</si>
  <si>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</si>
  <si>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</si>
  <si>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</si>
  <si>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</si>
  <si>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</si>
  <si>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</si>
  <si>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</si>
  <si>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</si>
  <si>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</si>
  <si>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</si>
  <si>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</si>
  <si>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</si>
  <si>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</si>
  <si>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</si>
  <si>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</si>
  <si>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</si>
  <si>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</si>
  <si>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</si>
  <si>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</si>
  <si>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</si>
  <si>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</si>
  <si>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</si>
  <si>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</si>
  <si>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</si>
  <si>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</si>
  <si>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</si>
  <si>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</si>
  <si>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</si>
  <si>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</si>
  <si>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</si>
  <si>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</si>
  <si>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</si>
  <si>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</si>
  <si>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</si>
  <si>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</si>
  <si>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</si>
  <si>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</si>
  <si>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</si>
  <si>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</si>
  <si>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</si>
  <si>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</si>
  <si>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</si>
  <si>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</si>
  <si>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</si>
  <si>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</si>
  <si>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</si>
  <si>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</si>
  <si>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</si>
  <si>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</si>
  <si>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</si>
  <si>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</si>
  <si>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</si>
  <si>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</si>
  <si>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</si>
  <si>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</si>
  <si>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</si>
  <si>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</si>
  <si>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</si>
  <si>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</si>
  <si>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</si>
  <si>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</si>
  <si>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</si>
  <si>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</si>
  <si>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</si>
  <si>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</si>
  <si>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</si>
  <si>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</si>
  <si>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</si>
  <si>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</si>
  <si>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</si>
  <si>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</si>
  <si>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</si>
  <si>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</si>
  <si>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</si>
  <si>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</si>
  <si>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</si>
  <si>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</si>
  <si>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</si>
  <si>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</si>
  <si>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</si>
  <si>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</si>
  <si>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</si>
  <si>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</si>
  <si>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</si>
  <si>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</si>
  <si>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</si>
  <si>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</si>
  <si>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</si>
  <si>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</si>
  <si>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</si>
  <si>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</si>
  <si>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</si>
  <si>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</si>
  <si>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</si>
  <si>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</si>
  <si>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</si>
  <si>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</si>
  <si>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</si>
  <si>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</si>
  <si>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</si>
  <si>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</si>
  <si>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</si>
  <si>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</si>
  <si>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</si>
  <si>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</si>
  <si>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</si>
  <si>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</si>
  <si>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</si>
  <si>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</si>
  <si>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</si>
  <si>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</si>
  <si>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</si>
  <si>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</si>
  <si>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</si>
  <si>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</si>
  <si>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</si>
  <si>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</si>
  <si>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</si>
  <si>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</si>
  <si>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</si>
  <si>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</si>
  <si>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</si>
  <si>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</si>
  <si>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</si>
  <si>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</si>
  <si>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</si>
  <si>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</si>
  <si>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</si>
  <si>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</si>
  <si>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</si>
  <si>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</si>
  <si>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</si>
  <si>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</si>
  <si>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</si>
  <si>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</si>
  <si>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</si>
  <si>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</si>
  <si>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</si>
  <si>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</si>
  <si>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</si>
  <si>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</si>
  <si>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</si>
  <si>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</si>
  <si>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</si>
  <si>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</si>
  <si>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</si>
  <si>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</si>
  <si>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</si>
  <si>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</si>
  <si>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</si>
  <si>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</si>
  <si>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</si>
  <si>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</si>
  <si>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</si>
  <si>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</si>
  <si>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</si>
  <si>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</si>
  <si>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</si>
  <si>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</si>
  <si>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</si>
  <si>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</si>
  <si>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</si>
  <si>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</si>
  <si>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</si>
  <si>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</si>
  <si>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</si>
  <si>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</si>
  <si>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</si>
  <si>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</si>
  <si>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</si>
  <si>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</si>
  <si>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</si>
  <si>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</si>
  <si>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</si>
  <si>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</si>
  <si>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</si>
  <si>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</si>
  <si>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</si>
  <si>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</si>
  <si>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</si>
  <si>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</si>
  <si>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</si>
  <si>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</si>
  <si>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</si>
  <si>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</si>
  <si>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</si>
  <si>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</si>
  <si>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</si>
  <si>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</si>
  <si>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</si>
  <si>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</si>
  <si>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</si>
  <si>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</si>
  <si>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</si>
  <si>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</si>
  <si>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</si>
  <si>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</si>
  <si>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</si>
  <si>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</si>
  <si>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</si>
  <si>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</si>
  <si>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</si>
  <si>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</si>
  <si>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</si>
  <si>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</si>
  <si>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</si>
  <si>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</si>
  <si>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</si>
  <si>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</si>
  <si>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</si>
  <si>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</si>
  <si>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</si>
  <si>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</si>
  <si>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</si>
  <si>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</si>
  <si>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</si>
  <si>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</si>
  <si>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</si>
  <si>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</si>
  <si>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</si>
  <si>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</si>
  <si>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</si>
  <si>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</si>
  <si>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</si>
  <si>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</si>
  <si>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</si>
  <si>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</si>
  <si>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</si>
  <si>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</si>
  <si>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</si>
  <si>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</si>
  <si>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</si>
  <si>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</si>
  <si>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</si>
  <si>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</si>
  <si>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</si>
  <si>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</si>
  <si>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</si>
  <si>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</si>
  <si>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</si>
  <si>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</si>
  <si>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</si>
  <si>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</si>
  <si>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</si>
  <si>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</si>
  <si>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</si>
  <si>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</si>
  <si>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</si>
  <si>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</si>
  <si>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</si>
  <si>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</si>
  <si>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</si>
  <si>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</si>
  <si>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</si>
  <si>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</si>
  <si>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</si>
  <si>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</si>
  <si>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</si>
  <si>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</si>
  <si>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</si>
  <si>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</si>
  <si>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</si>
  <si>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</si>
  <si>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</si>
  <si>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</si>
  <si>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</si>
  <si>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</si>
  <si>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</si>
  <si>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</si>
  <si>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</si>
  <si>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</si>
  <si>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</si>
  <si>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</si>
  <si>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</si>
  <si>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</si>
  <si>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</si>
  <si>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</si>
  <si>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</si>
  <si>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</si>
  <si>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</si>
  <si>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</si>
  <si>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</si>
  <si>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</si>
  <si>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</si>
  <si>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</si>
  <si>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</si>
  <si>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</si>
  <si>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</si>
  <si>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</si>
  <si>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</si>
  <si>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</si>
  <si>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</si>
  <si>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</si>
  <si>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</si>
  <si>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</si>
  <si>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</si>
  <si>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</si>
  <si>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</si>
  <si>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</si>
  <si>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</si>
  <si>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</si>
  <si>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</si>
  <si>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</si>
  <si>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</si>
  <si>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</si>
  <si>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</si>
  <si>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</si>
  <si>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</si>
  <si>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</si>
  <si>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</si>
  <si>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</si>
  <si>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</si>
  <si>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</si>
  <si>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</si>
  <si>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</si>
  <si>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</si>
  <si>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</si>
  <si>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</si>
  <si>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</si>
  <si>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</si>
  <si>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</si>
  <si>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</si>
  <si>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</si>
  <si>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</si>
  <si>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</si>
  <si>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</si>
  <si>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</si>
  <si>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</si>
  <si>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</si>
  <si>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</si>
  <si>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</si>
  <si>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</si>
  <si>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</si>
  <si>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</si>
  <si>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</si>
  <si>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</si>
  <si>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</si>
  <si>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</si>
  <si>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</si>
  <si>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</si>
  <si>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</si>
  <si>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</si>
  <si>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</si>
  <si>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</si>
  <si>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</si>
  <si>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</si>
  <si>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</si>
  <si>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</si>
  <si>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</si>
  <si>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</si>
  <si>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</si>
  <si>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</si>
  <si>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</si>
  <si>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</si>
  <si>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</si>
  <si>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</si>
  <si>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</si>
  <si>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</si>
  <si>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</si>
  <si>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</si>
  <si>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</si>
  <si>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</si>
  <si>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</si>
  <si>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</si>
  <si>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</si>
  <si>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</si>
  <si>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</si>
  <si>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</si>
  <si>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</si>
  <si>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</si>
  <si>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</si>
  <si>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</si>
  <si>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</si>
  <si>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</si>
  <si>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</si>
  <si>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</si>
  <si>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</si>
  <si>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</si>
  <si>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</si>
  <si>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</si>
  <si>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</si>
  <si>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</si>
  <si>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</si>
  <si>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</si>
  <si>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</si>
  <si>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</si>
  <si>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</si>
  <si>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</si>
  <si>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</si>
  <si>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</si>
  <si>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</si>
  <si>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</si>
  <si>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</si>
  <si>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</si>
  <si>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</si>
  <si>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</si>
  <si>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</si>
  <si>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</si>
  <si>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</si>
  <si>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</si>
  <si>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</si>
  <si>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</si>
  <si>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</si>
  <si>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</si>
  <si>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</si>
  <si>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</si>
  <si>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</si>
  <si>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</si>
  <si>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</si>
  <si>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</si>
  <si>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</si>
  <si>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</si>
  <si>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</si>
  <si>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</si>
  <si>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</si>
  <si>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</si>
  <si>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</si>
  <si>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</si>
  <si>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</si>
  <si>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</si>
  <si>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</si>
  <si>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</si>
  <si>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</si>
  <si>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</si>
  <si>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</si>
  <si>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</si>
  <si>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</si>
  <si>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</si>
  <si>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</si>
  <si>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</si>
  <si>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</si>
  <si>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</si>
  <si>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</si>
  <si>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</si>
  <si>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</si>
  <si>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</si>
  <si>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</si>
  <si>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</si>
  <si>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</si>
  <si>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</si>
  <si>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</si>
  <si>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</si>
  <si>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</si>
  <si>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</si>
  <si>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</si>
  <si>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</si>
  <si>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</si>
  <si>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</si>
  <si>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</si>
  <si>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</si>
  <si>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</si>
  <si>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</si>
  <si>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</si>
  <si>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</si>
  <si>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</si>
  <si>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</si>
  <si>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</si>
  <si>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</si>
  <si>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</si>
  <si>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</si>
  <si>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</si>
  <si>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</si>
  <si>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</si>
  <si>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</si>
  <si>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</si>
  <si>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</si>
  <si>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</si>
  <si>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</si>
  <si>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</si>
  <si>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</si>
  <si>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</si>
  <si>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</si>
  <si>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</si>
  <si>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</si>
  <si>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</si>
  <si>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</si>
  <si>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</si>
  <si>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</si>
  <si>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</si>
  <si>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</si>
  <si>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</si>
  <si>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</si>
  <si>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</si>
  <si>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</si>
  <si>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</si>
  <si>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</si>
  <si>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</si>
  <si>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</si>
  <si>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</si>
  <si>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</si>
  <si>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</si>
  <si>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</si>
  <si>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</si>
  <si>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</si>
  <si>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</si>
  <si>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</si>
  <si>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</si>
  <si>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</si>
  <si>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</si>
  <si>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</si>
  <si>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</si>
  <si>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</si>
  <si>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</si>
  <si>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</si>
  <si>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</si>
  <si>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</si>
  <si>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</si>
  <si>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</si>
  <si>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</si>
  <si>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</si>
  <si>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</si>
  <si>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</si>
  <si>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</si>
  <si>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</si>
  <si>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</si>
  <si>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</si>
  <si>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</si>
  <si>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</si>
  <si>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</si>
  <si>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</si>
  <si>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</si>
  <si>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</si>
  <si>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</si>
  <si>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</si>
  <si>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</si>
  <si>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</si>
  <si>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</si>
  <si>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</si>
  <si>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</si>
  <si>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</si>
  <si>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</si>
  <si>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</si>
  <si>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</si>
  <si>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</si>
  <si>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</si>
  <si>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</si>
  <si>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</si>
  <si>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</si>
  <si>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</si>
  <si>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</si>
  <si>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</si>
  <si>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</si>
  <si>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</si>
  <si>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</si>
  <si>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</si>
  <si>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</si>
  <si>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</si>
  <si>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</si>
  <si>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</si>
  <si>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</si>
  <si>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</si>
  <si>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</si>
  <si>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</si>
  <si>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</si>
  <si>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</si>
  <si>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</si>
  <si>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</si>
  <si>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</si>
  <si>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</si>
  <si>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</si>
  <si>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</si>
  <si>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</si>
  <si>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</si>
  <si>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</si>
  <si>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</si>
  <si>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</si>
  <si>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</si>
  <si>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</si>
  <si>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</si>
  <si>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</si>
  <si>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</si>
  <si>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</si>
  <si>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</si>
  <si>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</si>
  <si>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</si>
  <si>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</si>
  <si>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</si>
  <si>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</si>
  <si>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</si>
  <si>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</si>
  <si>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</si>
  <si>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</si>
  <si>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</si>
  <si>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</si>
  <si>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</si>
  <si>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</si>
  <si>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</si>
  <si>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</si>
  <si>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</si>
  <si>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</si>
  <si>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</si>
  <si>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</si>
  <si>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</si>
  <si>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</si>
  <si>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</si>
  <si>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</si>
  <si>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</si>
  <si>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</si>
  <si>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</si>
  <si>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</si>
  <si>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</si>
  <si>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</si>
  <si>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</si>
  <si>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</si>
  <si>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</si>
  <si>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</si>
  <si>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</si>
  <si>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</si>
  <si>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</si>
  <si>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</si>
  <si>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</si>
  <si>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</si>
  <si>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</si>
  <si>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</si>
  <si>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</si>
  <si>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</si>
  <si>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</si>
  <si>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</si>
  <si>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</si>
  <si>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</si>
  <si>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</si>
  <si>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</si>
  <si>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</si>
  <si>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</si>
  <si>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</si>
  <si>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</si>
  <si>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</si>
  <si>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</si>
  <si>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</si>
  <si>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</si>
  <si>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</si>
  <si>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</si>
  <si>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</si>
  <si>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</si>
  <si>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</si>
  <si>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</si>
  <si>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</si>
  <si>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</si>
  <si>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</si>
  <si>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</si>
  <si>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</si>
  <si>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</si>
  <si>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</si>
  <si>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</si>
  <si>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</si>
  <si>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</si>
  <si>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</si>
  <si>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</si>
  <si>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</si>
  <si>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</si>
  <si>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</si>
  <si>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</si>
  <si>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</si>
  <si>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</si>
  <si>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</si>
  <si>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</si>
  <si>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</si>
  <si>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</si>
  <si>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</si>
  <si>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</si>
  <si>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</si>
  <si>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</si>
  <si>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</si>
  <si>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</si>
  <si>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</si>
  <si>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</si>
  <si>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</si>
  <si>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</si>
  <si>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</si>
  <si>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</si>
  <si>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</si>
  <si>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</si>
  <si>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</si>
  <si>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</si>
  <si>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</si>
  <si>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</si>
  <si>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</si>
  <si>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</si>
  <si>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</si>
  <si>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</si>
  <si>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</si>
  <si>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</si>
  <si>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</si>
  <si>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</si>
  <si>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</si>
  <si>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</si>
  <si>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</si>
  <si>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</si>
  <si>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</si>
  <si>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</si>
  <si>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</si>
  <si>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</si>
  <si>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</si>
  <si>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</si>
  <si>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</si>
  <si>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</si>
  <si>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</si>
  <si>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</si>
  <si>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</si>
  <si>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</si>
  <si>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</si>
  <si>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</si>
  <si>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</si>
  <si>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</si>
  <si>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</si>
  <si>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</si>
  <si>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</si>
  <si>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</si>
  <si>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</si>
  <si>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</si>
  <si>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</si>
  <si>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</si>
  <si>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</si>
  <si>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</si>
  <si>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</si>
  <si>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</si>
  <si>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</si>
  <si>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</si>
  <si>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</si>
  <si>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</si>
  <si>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</si>
  <si>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</si>
  <si>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</si>
  <si>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</si>
  <si>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</si>
  <si>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</si>
  <si>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</si>
  <si>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</si>
  <si>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</si>
  <si>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</si>
  <si>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</si>
  <si>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</si>
  <si>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</si>
  <si>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</si>
  <si>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</si>
  <si>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</si>
  <si>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</si>
  <si>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</si>
  <si>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</si>
  <si>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</si>
  <si>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</si>
  <si>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</si>
  <si>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</si>
  <si>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</si>
  <si>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</si>
  <si>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</si>
  <si>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</si>
  <si>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</si>
  <si>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</si>
  <si>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</si>
  <si>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</si>
  <si>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</si>
  <si>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</si>
  <si>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</si>
  <si>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</si>
  <si>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</si>
  <si>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</si>
  <si>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</si>
  <si>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</si>
  <si>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</si>
  <si>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</si>
  <si>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</si>
  <si>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</si>
  <si>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</si>
  <si>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</si>
  <si>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</si>
  <si>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</si>
  <si>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</si>
  <si>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</si>
  <si>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</si>
  <si>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</si>
  <si>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</si>
  <si>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</si>
  <si>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</si>
  <si>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</si>
  <si>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</si>
  <si>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</si>
  <si>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</si>
  <si>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</si>
  <si>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</si>
  <si>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</si>
  <si>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</si>
  <si>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</si>
  <si>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</si>
  <si>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</si>
  <si>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</si>
  <si>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</si>
  <si>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</si>
  <si>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</si>
  <si>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</si>
  <si>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</si>
  <si>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</si>
  <si>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</si>
  <si>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</si>
  <si>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</si>
  <si>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</si>
  <si>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</si>
  <si>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</si>
  <si>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</si>
  <si>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</si>
  <si>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</si>
  <si>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</si>
  <si>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</si>
  <si>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</si>
  <si>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</si>
  <si>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</si>
  <si>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</si>
  <si>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</si>
  <si>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</si>
  <si>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</si>
  <si>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</si>
  <si>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</si>
  <si>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</si>
  <si>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</si>
  <si>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</si>
  <si>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</si>
  <si>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</si>
  <si>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</si>
  <si>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</si>
  <si>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</si>
  <si>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</si>
  <si>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</si>
  <si>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</si>
  <si>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</si>
  <si>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</si>
  <si>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</si>
  <si>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</si>
  <si>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</si>
  <si>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</si>
  <si>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</si>
  <si>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</si>
  <si>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</si>
  <si>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</si>
  <si>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</si>
  <si>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</si>
  <si>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</si>
  <si>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</si>
  <si>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</si>
  <si>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</si>
  <si>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</si>
  <si>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</si>
  <si>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</si>
  <si>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</si>
  <si>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</si>
  <si>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</si>
  <si>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</si>
  <si>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</si>
  <si>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</si>
  <si>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</si>
  <si>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</si>
  <si>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</si>
  <si>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</si>
  <si>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</si>
  <si>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</si>
  <si>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</si>
  <si>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</si>
  <si>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</si>
  <si>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</si>
  <si>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</si>
  <si>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</si>
  <si>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</si>
  <si>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</si>
  <si>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</si>
  <si>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</si>
  <si>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</si>
  <si>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</si>
  <si>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</si>
  <si>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</si>
  <si>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</si>
  <si>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</si>
  <si>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</si>
  <si>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</si>
  <si>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</si>
  <si>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</si>
  <si>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</si>
  <si>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</si>
  <si>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</si>
  <si>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</si>
  <si>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</si>
  <si>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</si>
  <si>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</si>
  <si>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</si>
  <si>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</si>
  <si>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</si>
  <si>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</si>
  <si>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</si>
  <si>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</si>
  <si>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</si>
  <si>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</si>
  <si>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</si>
  <si>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</si>
  <si>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</si>
  <si>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</si>
  <si>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</si>
  <si>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</si>
  <si>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</si>
  <si>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</si>
  <si>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</si>
  <si>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</si>
  <si>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</si>
  <si>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</si>
  <si>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</si>
  <si>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</si>
  <si>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</si>
  <si>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</si>
  <si>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</si>
  <si>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</si>
  <si>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</si>
  <si>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</si>
  <si>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</si>
  <si>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</si>
  <si>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</si>
  <si>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</si>
  <si>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</si>
  <si>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</si>
  <si>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</si>
  <si>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</si>
  <si>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</si>
  <si>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</si>
  <si>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</si>
  <si>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</si>
  <si>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</si>
  <si>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</si>
  <si>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</si>
  <si>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</si>
  <si>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</si>
  <si>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</si>
  <si>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</si>
  <si>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</si>
  <si>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</si>
  <si>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</si>
  <si>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</si>
  <si>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</si>
  <si>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</si>
  <si>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</si>
  <si>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</si>
  <si>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</si>
  <si>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</si>
  <si>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</si>
  <si>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</si>
  <si>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</si>
  <si>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</si>
  <si>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</si>
  <si>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</si>
  <si>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</si>
  <si>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</si>
  <si>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</si>
  <si>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</si>
  <si>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</si>
  <si>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</si>
  <si>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</si>
  <si>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</si>
  <si>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</si>
  <si>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</si>
  <si>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</si>
  <si>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</si>
  <si>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</si>
  <si>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</si>
  <si>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</si>
  <si>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</si>
  <si>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</si>
  <si>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</si>
  <si>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</si>
  <si>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</si>
  <si>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</si>
  <si>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</si>
  <si>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</si>
  <si>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</si>
  <si>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</si>
  <si>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</si>
  <si>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</si>
  <si>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</si>
  <si>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</si>
  <si>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</si>
  <si>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</si>
  <si>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</si>
  <si>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</si>
  <si>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</si>
  <si>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</si>
  <si>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</si>
  <si>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</si>
  <si>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</si>
  <si>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</si>
  <si>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</si>
  <si>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</si>
  <si>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</si>
  <si>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</si>
  <si>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</si>
  <si>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</si>
  <si>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</si>
  <si>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</si>
  <si>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</si>
  <si>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</si>
  <si>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</si>
  <si>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</si>
  <si>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</si>
  <si>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</si>
  <si>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</si>
  <si>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</si>
  <si>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</si>
  <si>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</si>
  <si>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</si>
  <si>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</si>
  <si>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</si>
  <si>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</si>
  <si>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</si>
  <si>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</si>
  <si>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</si>
  <si>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</si>
  <si>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</si>
  <si>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</si>
  <si>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</si>
  <si>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</si>
  <si>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</si>
  <si>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</si>
  <si>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</si>
  <si>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</si>
  <si>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</si>
  <si>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</si>
  <si>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</si>
  <si>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</si>
  <si>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</si>
  <si>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</si>
  <si>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</si>
  <si>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</si>
  <si>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</si>
  <si>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</si>
  <si>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</si>
  <si>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</si>
  <si>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</si>
  <si>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</si>
  <si>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</si>
  <si>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</si>
  <si>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</si>
  <si>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</si>
  <si>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</si>
  <si>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</si>
  <si>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</si>
  <si>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</si>
  <si>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</si>
  <si>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</si>
  <si>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</si>
  <si>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</si>
  <si>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</si>
  <si>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</si>
  <si>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</si>
  <si>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</si>
  <si>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</si>
  <si>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</si>
  <si>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</si>
  <si>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</si>
  <si>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</si>
  <si>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</si>
  <si>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</si>
  <si>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</si>
  <si>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</si>
  <si>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</si>
  <si>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</si>
  <si>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</si>
  <si>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</si>
  <si>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</si>
  <si>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</si>
  <si>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</si>
  <si>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</si>
  <si>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</si>
  <si>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</si>
  <si>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</si>
  <si>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</si>
  <si>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</si>
  <si>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</si>
  <si>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</si>
  <si>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</si>
  <si>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</si>
  <si>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</si>
  <si>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</si>
  <si>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</si>
  <si>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</si>
  <si>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</si>
  <si>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</si>
  <si>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</si>
  <si>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</si>
  <si>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</si>
  <si>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</si>
  <si>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</si>
  <si>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</si>
  <si>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</si>
  <si>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</si>
  <si>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</si>
  <si>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</si>
  <si>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</si>
  <si>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</si>
  <si>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</si>
  <si>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</si>
  <si>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</si>
  <si>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</si>
  <si>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</si>
  <si>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</si>
  <si>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</si>
  <si>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</si>
  <si>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</si>
  <si>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</si>
  <si>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</si>
  <si>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</si>
  <si>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</si>
  <si>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</si>
  <si>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</si>
  <si>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</si>
  <si>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</si>
  <si>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</si>
  <si>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</si>
  <si>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</si>
  <si>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</si>
  <si>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</si>
  <si>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</si>
  <si>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</si>
  <si>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</si>
  <si>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</si>
  <si>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</si>
  <si>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</si>
  <si>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</si>
  <si>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</si>
  <si>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</si>
  <si>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</si>
  <si>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</si>
  <si>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</si>
  <si>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</si>
  <si>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</si>
  <si>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</si>
  <si>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</si>
  <si>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</si>
  <si>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</si>
  <si>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</si>
  <si>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</si>
  <si>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</si>
  <si>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</si>
  <si>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</si>
  <si>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</si>
  <si>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</si>
  <si>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</si>
  <si>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</si>
  <si>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</si>
  <si>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</si>
  <si>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</si>
  <si>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</si>
  <si>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</si>
  <si>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</si>
  <si>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</si>
  <si>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</si>
  <si>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</si>
  <si>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</si>
  <si>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</si>
  <si>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</si>
  <si>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</si>
  <si>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</si>
  <si>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</si>
  <si>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</si>
  <si>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</si>
  <si>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</si>
  <si>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</si>
  <si>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</si>
  <si>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</si>
  <si>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</si>
  <si>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</si>
  <si>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</si>
  <si>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</si>
  <si>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</si>
  <si>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</si>
  <si>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</si>
  <si>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</si>
  <si>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</si>
  <si>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</si>
  <si>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</si>
  <si>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</si>
  <si>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</si>
  <si>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</si>
  <si>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</si>
  <si>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</si>
  <si>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</si>
  <si>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</si>
  <si>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</si>
  <si>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</si>
  <si>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</si>
  <si>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</si>
  <si>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</si>
  <si>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</si>
  <si>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</si>
  <si>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</si>
  <si>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</si>
  <si>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</si>
  <si>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</si>
  <si>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</si>
  <si>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</si>
  <si>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</si>
  <si>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</si>
  <si>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</si>
  <si>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</si>
  <si>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</si>
  <si>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</si>
  <si>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</si>
  <si>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</si>
  <si>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</si>
  <si>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</si>
  <si>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</si>
  <si>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</si>
  <si>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</si>
  <si>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</si>
  <si>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</si>
  <si>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</si>
  <si>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</si>
  <si>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</si>
  <si>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</si>
  <si>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</si>
  <si>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</si>
  <si>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</si>
  <si>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</si>
  <si>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</si>
  <si>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</si>
  <si>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</si>
  <si>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</si>
  <si>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</si>
  <si>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</si>
  <si>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</si>
  <si>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</si>
  <si>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</si>
  <si>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</si>
  <si>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</si>
  <si>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</si>
  <si>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</si>
  <si>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</si>
  <si>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</si>
  <si>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</si>
  <si>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</si>
  <si>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</si>
  <si>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</si>
  <si>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</si>
  <si>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</si>
  <si>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</si>
  <si>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</si>
  <si>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</si>
  <si>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</si>
  <si>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</si>
  <si>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</si>
  <si>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</si>
  <si>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</si>
  <si>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</si>
  <si>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</si>
  <si>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</si>
  <si>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</si>
  <si>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</si>
  <si>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</si>
  <si>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</si>
  <si>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</si>
  <si>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</si>
  <si>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</si>
  <si>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</si>
  <si>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</si>
  <si>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</si>
  <si>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</si>
  <si>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</si>
  <si>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</si>
  <si>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</si>
  <si>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</si>
  <si>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</si>
  <si>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</si>
  <si>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</si>
  <si>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</si>
  <si>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</si>
  <si>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</si>
  <si>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</si>
  <si>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</si>
  <si>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</si>
  <si>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</si>
  <si>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</si>
  <si>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</si>
  <si>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</si>
  <si>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</si>
  <si>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</si>
  <si>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</si>
  <si>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</si>
  <si>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</si>
  <si>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</si>
  <si>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</si>
  <si>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</si>
  <si>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</si>
  <si>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</si>
  <si>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</si>
  <si>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</si>
  <si>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</si>
  <si>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</si>
  <si>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</si>
  <si>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</si>
  <si>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</si>
  <si>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</si>
  <si>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</si>
  <si>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</si>
  <si>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</si>
  <si>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</si>
  <si>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</si>
  <si>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</si>
  <si>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</si>
  <si>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</si>
  <si>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</si>
  <si>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</si>
  <si>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</si>
  <si>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</si>
  <si>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</si>
  <si>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</si>
  <si>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</si>
  <si>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</si>
  <si>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</si>
  <si>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</si>
  <si>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</si>
  <si>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</si>
  <si>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</si>
  <si>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</si>
  <si>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</si>
  <si>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</si>
  <si>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</si>
  <si>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</si>
  <si>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</si>
  <si>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</si>
  <si>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</si>
  <si>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</si>
  <si>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</si>
  <si>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</si>
  <si>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</si>
  <si>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</si>
  <si>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</si>
  <si>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</si>
  <si>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</si>
  <si>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</si>
  <si>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</si>
  <si>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</si>
  <si>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</si>
  <si>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</si>
  <si>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</si>
  <si>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</si>
  <si>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</si>
  <si>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</si>
  <si>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</si>
  <si>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</si>
  <si>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</si>
  <si>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</si>
  <si>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</si>
  <si>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</si>
  <si>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</si>
  <si>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</si>
  <si>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</si>
  <si>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</si>
  <si>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</si>
  <si>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</si>
  <si>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</si>
  <si>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</si>
  <si>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</si>
  <si>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</si>
  <si>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</si>
  <si>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</si>
  <si>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</si>
  <si>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</si>
  <si>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</si>
  <si>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</si>
  <si>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</si>
  <si>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</si>
  <si>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</si>
  <si>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</si>
  <si>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</si>
  <si>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</si>
  <si>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</si>
  <si>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</si>
  <si>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</si>
  <si>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</si>
  <si>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</si>
  <si>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</si>
  <si>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</si>
  <si>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</si>
  <si>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</si>
  <si>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</si>
  <si>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</si>
  <si>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</si>
  <si>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</si>
  <si>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</si>
  <si>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</si>
  <si>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</si>
  <si>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</si>
  <si>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</si>
  <si>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</si>
  <si>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</si>
  <si>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</si>
  <si>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</si>
  <si>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</si>
  <si>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</si>
  <si>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</si>
  <si>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</si>
  <si>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</si>
  <si>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</si>
  <si>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</si>
  <si>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</si>
  <si>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</si>
  <si>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</si>
  <si>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</si>
  <si>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</si>
  <si>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</si>
  <si>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</si>
  <si>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</si>
  <si>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</si>
  <si>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</si>
  <si>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</si>
  <si>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</si>
  <si>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</si>
  <si>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</si>
  <si>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</si>
  <si>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</si>
  <si>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</si>
  <si>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</si>
  <si>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</si>
  <si>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</si>
  <si>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</si>
  <si>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</si>
  <si>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</si>
  <si>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</si>
  <si>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</si>
  <si>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</si>
  <si>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</si>
  <si>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</si>
  <si>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</si>
  <si>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</si>
  <si>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</si>
  <si>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</si>
  <si>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</si>
  <si>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</si>
  <si>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</si>
  <si>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</si>
  <si>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</si>
  <si>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</si>
  <si>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</si>
  <si>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</si>
  <si>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</si>
  <si>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</si>
  <si>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</si>
  <si>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</si>
  <si>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</si>
  <si>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</si>
  <si>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</si>
  <si>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</si>
  <si>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</si>
  <si>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</si>
  <si>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</si>
  <si>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</si>
  <si>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</si>
  <si>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</si>
  <si>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</si>
  <si>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</si>
  <si>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</si>
  <si>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</si>
  <si>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</si>
  <si>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</si>
  <si>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</si>
  <si>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</si>
  <si>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</si>
  <si>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</si>
  <si>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</si>
  <si>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</si>
  <si>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</si>
  <si>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</si>
  <si>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</si>
  <si>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</si>
  <si>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</si>
  <si>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</si>
  <si>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</si>
  <si>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</si>
  <si>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</si>
  <si>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</si>
  <si>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</si>
  <si>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</si>
  <si>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</si>
  <si>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</si>
  <si>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</si>
  <si>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</si>
  <si>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</si>
  <si>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</si>
  <si>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</si>
  <si>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</si>
  <si>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</si>
  <si>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</si>
  <si>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</si>
  <si>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</si>
  <si>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</si>
  <si>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</si>
  <si>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</si>
  <si>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</si>
  <si>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</si>
  <si>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</si>
  <si>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</si>
  <si>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</si>
  <si>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</si>
  <si>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</si>
  <si>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</si>
  <si>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</si>
  <si>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</si>
  <si>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</si>
  <si>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</si>
  <si>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</si>
  <si>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</si>
  <si>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</si>
  <si>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</si>
  <si>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</si>
  <si>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</si>
  <si>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</si>
  <si>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</si>
  <si>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</si>
  <si>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</si>
  <si>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</si>
  <si>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</si>
  <si>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</si>
  <si>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</si>
  <si>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</si>
  <si>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</si>
  <si>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</si>
  <si>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</si>
  <si>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</si>
  <si>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</si>
  <si>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</si>
  <si>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</si>
  <si>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</si>
  <si>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</si>
  <si>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</si>
  <si>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</si>
  <si>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</si>
  <si>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</si>
  <si>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</si>
  <si>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</si>
  <si>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</si>
  <si>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</si>
  <si>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</si>
  <si>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</si>
  <si>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</si>
  <si>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</si>
  <si>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</si>
  <si>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</si>
  <si>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</si>
  <si>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</si>
  <si>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</si>
  <si>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</si>
  <si>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</si>
  <si>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</si>
  <si>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</si>
  <si>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</si>
  <si>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</si>
  <si>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</si>
  <si>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</si>
  <si>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</si>
  <si>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</si>
  <si>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</si>
  <si>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</si>
  <si>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</si>
  <si>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</si>
  <si>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</si>
  <si>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</si>
  <si>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</si>
  <si>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</si>
  <si>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</si>
  <si>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</si>
  <si>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</si>
  <si>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</si>
  <si>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</si>
  <si>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</si>
  <si>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</si>
  <si>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</si>
  <si>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</si>
  <si>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</si>
  <si>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</si>
  <si>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</si>
  <si>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</si>
  <si>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</si>
  <si>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</si>
  <si>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</si>
  <si>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</si>
  <si>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</si>
  <si>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</si>
  <si>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</si>
  <si>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</si>
  <si>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</si>
  <si>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</si>
  <si>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</si>
  <si>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</si>
  <si>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</si>
  <si>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</si>
  <si>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</si>
  <si>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</si>
  <si>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</si>
  <si>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</si>
  <si>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</si>
  <si>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</si>
  <si>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</si>
  <si>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</si>
  <si>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</si>
  <si>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</si>
  <si>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</si>
  <si>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</si>
  <si>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</si>
  <si>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</si>
  <si>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</si>
  <si>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</si>
  <si>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</si>
  <si>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</si>
  <si>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</si>
  <si>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</si>
  <si>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</si>
  <si>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</si>
  <si>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</si>
  <si>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</si>
  <si>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</si>
  <si>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</si>
  <si>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</si>
  <si>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</si>
  <si>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</si>
  <si>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</si>
  <si>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</si>
  <si>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</si>
  <si>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</si>
  <si>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</si>
  <si>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</si>
  <si>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</si>
  <si>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</si>
  <si>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</si>
  <si>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</si>
  <si>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</si>
  <si>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</si>
  <si>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</si>
  <si>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</si>
  <si>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</si>
  <si>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</si>
  <si>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</si>
  <si>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</si>
  <si>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</si>
  <si>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</si>
  <si>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</si>
  <si>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</si>
  <si>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</si>
  <si>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</si>
  <si>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</si>
  <si>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</si>
  <si>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</si>
  <si>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</si>
  <si>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</si>
  <si>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</si>
  <si>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</si>
  <si>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</si>
  <si>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</si>
  <si>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</si>
  <si>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</si>
  <si>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</si>
  <si>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</si>
  <si>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</si>
  <si>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</si>
  <si>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</si>
  <si>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</si>
  <si>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</si>
  <si>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</si>
  <si>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</si>
  <si>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</si>
  <si>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</si>
  <si>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</si>
  <si>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</si>
  <si>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</si>
  <si>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</si>
  <si>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</si>
  <si>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</si>
  <si>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</si>
  <si>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</si>
  <si>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</si>
  <si>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</si>
  <si>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</si>
  <si>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</si>
  <si>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</si>
  <si>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</si>
  <si>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</si>
  <si>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</si>
  <si>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</si>
  <si>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</si>
  <si>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</si>
  <si>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</si>
  <si>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</si>
  <si>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</si>
  <si>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</si>
  <si>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</si>
  <si>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</si>
  <si>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</si>
  <si>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</si>
  <si>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</si>
  <si>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</si>
  <si>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</si>
  <si>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</si>
  <si>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</si>
  <si>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</si>
  <si>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</si>
  <si>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</si>
  <si>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</si>
  <si>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</si>
  <si>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</si>
  <si>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</si>
  <si>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</si>
  <si>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</si>
  <si>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</si>
  <si>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</si>
  <si>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</si>
  <si>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</si>
  <si>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</si>
  <si>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</si>
  <si>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</si>
  <si>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</si>
  <si>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</si>
  <si>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</si>
  <si>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</si>
  <si>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</si>
  <si>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</si>
  <si>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</si>
  <si>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</si>
  <si>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</si>
  <si>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</si>
  <si>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</si>
  <si>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</si>
  <si>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</si>
  <si>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</si>
  <si>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</si>
  <si>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</si>
  <si>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</si>
  <si>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</si>
  <si>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</si>
  <si>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</si>
  <si>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</si>
  <si>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</si>
  <si>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</si>
  <si>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</si>
  <si>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</si>
  <si>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</si>
  <si>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</si>
  <si>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</si>
  <si>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</si>
  <si>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</si>
  <si>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</si>
  <si>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</si>
  <si>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</si>
  <si>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</si>
  <si>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</si>
  <si>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</si>
  <si>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</si>
  <si>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</si>
  <si>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</si>
  <si>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</si>
  <si>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</si>
  <si>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</si>
  <si>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</si>
  <si>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</si>
  <si>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</si>
  <si>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</si>
  <si>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</si>
  <si>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</si>
  <si>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</si>
  <si>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</si>
  <si>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</si>
  <si>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</si>
  <si>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</si>
  <si>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</si>
  <si>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</si>
  <si>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</si>
  <si>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</si>
  <si>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</si>
  <si>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</si>
  <si>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</si>
  <si>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</si>
  <si>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</si>
  <si>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</si>
  <si>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</si>
  <si>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</si>
  <si>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</si>
  <si>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</si>
  <si>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</si>
  <si>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</si>
  <si>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</si>
  <si>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</si>
  <si>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</si>
  <si>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</si>
  <si>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</si>
  <si>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</si>
  <si>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</si>
  <si>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</si>
  <si>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</si>
  <si>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</si>
  <si>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</si>
  <si>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</si>
  <si>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</si>
  <si>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</si>
  <si>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</si>
  <si>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</si>
  <si>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</si>
  <si>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</si>
  <si>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</si>
  <si>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</si>
  <si>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</si>
  <si>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</si>
  <si>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</si>
  <si>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</si>
  <si>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</si>
  <si>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</si>
  <si>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</si>
  <si>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</si>
  <si>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</si>
  <si>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</si>
  <si>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</si>
  <si>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</si>
  <si>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</si>
  <si>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</si>
  <si>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</si>
  <si>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</si>
  <si>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</si>
  <si>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</si>
  <si>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</si>
  <si>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</si>
  <si>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</si>
  <si>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</si>
  <si>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</si>
  <si>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</si>
  <si>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</si>
  <si>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</si>
  <si>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</si>
  <si>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</si>
  <si>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</si>
  <si>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</si>
  <si>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</si>
  <si>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</si>
  <si>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</si>
  <si>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</si>
  <si>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</si>
  <si>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</si>
  <si>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</si>
  <si>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</si>
  <si>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</si>
  <si>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</si>
  <si>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</si>
  <si>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</si>
  <si>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</si>
  <si>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</si>
  <si>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</si>
  <si>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</si>
  <si>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</si>
  <si>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</si>
  <si>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</si>
  <si>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</si>
  <si>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</si>
  <si>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</si>
  <si>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</si>
  <si>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</si>
  <si>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</si>
  <si>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</si>
  <si>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</si>
  <si>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</si>
  <si>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</si>
  <si>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</si>
  <si>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</si>
  <si>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</si>
  <si>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</si>
  <si>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</si>
  <si>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</si>
  <si>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</si>
  <si>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</si>
  <si>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</si>
  <si>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</si>
  <si>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</si>
  <si>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</si>
  <si>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</si>
  <si>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</si>
  <si>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</si>
  <si>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</si>
  <si>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</si>
  <si>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</si>
  <si>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</si>
  <si>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</si>
  <si>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</si>
  <si>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</si>
  <si>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</si>
  <si>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</si>
  <si>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</si>
  <si>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</si>
  <si>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</si>
  <si>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</si>
  <si>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</si>
  <si>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</si>
  <si>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</si>
  <si>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</si>
  <si>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</si>
  <si>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</si>
  <si>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</si>
  <si>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</si>
  <si>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</si>
  <si>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</si>
  <si>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</si>
  <si>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</si>
  <si>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</si>
  <si>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</si>
  <si>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</si>
  <si>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</si>
  <si>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</si>
  <si>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</si>
  <si>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</si>
  <si>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</si>
  <si>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</si>
  <si>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</si>
  <si>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</si>
  <si>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</si>
  <si>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</si>
  <si>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</si>
  <si>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</si>
  <si>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</si>
  <si>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</si>
  <si>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</si>
  <si>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</si>
  <si>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</si>
  <si>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</si>
  <si>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</si>
  <si>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</si>
  <si>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</si>
  <si>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</si>
  <si>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</si>
  <si>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</si>
  <si>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</si>
  <si>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</si>
  <si>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</si>
  <si>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</si>
  <si>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</si>
  <si>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</si>
  <si>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</si>
  <si>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</si>
  <si>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</si>
  <si>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</si>
  <si>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</si>
  <si>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</si>
  <si>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</si>
  <si>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</si>
  <si>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</si>
  <si>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</si>
  <si>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</si>
  <si>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</si>
  <si>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</si>
  <si>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</si>
  <si>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</si>
  <si>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</si>
  <si>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</si>
  <si>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</si>
  <si>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</si>
  <si>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</si>
  <si>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</si>
  <si>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</si>
  <si>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</si>
  <si>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</si>
  <si>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</si>
  <si>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</si>
  <si>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</si>
  <si>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</si>
  <si>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</si>
  <si>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</si>
  <si>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</si>
  <si>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</si>
  <si>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</si>
  <si>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</si>
  <si>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</si>
  <si>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</si>
  <si>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</si>
  <si>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</si>
  <si>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</si>
  <si>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</si>
  <si>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</si>
  <si>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</si>
  <si>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</si>
  <si>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</si>
  <si>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</si>
  <si>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</si>
  <si>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</si>
  <si>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</si>
  <si>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</si>
  <si>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</si>
  <si>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</si>
  <si>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</si>
  <si>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</si>
  <si>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</si>
  <si>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</si>
  <si>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</si>
  <si>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</si>
  <si>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</si>
  <si>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</si>
  <si>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</si>
  <si>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</si>
  <si>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</si>
  <si>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</si>
  <si>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</si>
  <si>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</si>
  <si>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</si>
  <si>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</si>
  <si>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</si>
  <si>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</si>
  <si>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</si>
  <si>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</si>
  <si>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</si>
  <si>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</si>
  <si>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</si>
  <si>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</si>
  <si>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</si>
  <si>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</si>
  <si>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</si>
  <si>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</si>
  <si>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</si>
  <si>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</si>
  <si>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</si>
  <si>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</si>
  <si>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</si>
  <si>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</si>
  <si>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</si>
  <si>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</si>
  <si>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</si>
  <si>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</si>
  <si>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</si>
  <si>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</si>
  <si>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</si>
  <si>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</si>
  <si>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</si>
  <si>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</si>
  <si>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</si>
  <si>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</si>
  <si>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</si>
  <si>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</si>
  <si>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</si>
  <si>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</si>
  <si>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</si>
  <si>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</si>
  <si>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</si>
  <si>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</si>
  <si>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</si>
  <si>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</si>
  <si>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</si>
  <si>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</si>
  <si>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</si>
  <si>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</si>
  <si>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</si>
  <si>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</si>
  <si>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</si>
  <si>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</si>
  <si>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</si>
  <si>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</si>
  <si>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</si>
  <si>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</si>
  <si>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</si>
  <si>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</si>
  <si>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</si>
  <si>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</si>
  <si>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</si>
  <si>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</si>
  <si>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</si>
  <si>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</si>
  <si>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</si>
  <si>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</si>
  <si>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</si>
  <si>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</si>
  <si>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</si>
  <si>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</si>
  <si>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</si>
  <si>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</si>
  <si>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</si>
  <si>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</si>
  <si>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</si>
  <si>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</si>
  <si>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</si>
  <si>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</si>
  <si>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</si>
  <si>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</si>
  <si>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</si>
  <si>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</si>
  <si>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</si>
  <si>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</si>
  <si>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</si>
  <si>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</si>
  <si>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</si>
  <si>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</si>
  <si>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</si>
  <si>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</si>
  <si>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</si>
  <si>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</si>
  <si>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</si>
  <si>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</si>
  <si>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</si>
  <si>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</si>
  <si>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</si>
  <si>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</si>
  <si>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</si>
  <si>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</si>
  <si>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</si>
  <si>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</si>
  <si>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</si>
  <si>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</si>
  <si>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</si>
  <si>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</si>
  <si>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</si>
  <si>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</si>
  <si>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</si>
  <si>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</si>
  <si>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</si>
  <si>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</si>
  <si>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</si>
  <si>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</si>
  <si>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</si>
  <si>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</si>
  <si>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</si>
  <si>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</si>
  <si>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</si>
  <si>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</si>
  <si>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</si>
  <si>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</si>
  <si>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</si>
  <si>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</si>
  <si>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</si>
  <si>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</si>
  <si>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</si>
  <si>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</si>
  <si>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</si>
  <si>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</si>
  <si>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</si>
  <si>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</si>
  <si>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</si>
  <si>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</si>
  <si>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</si>
  <si>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</si>
  <si>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</si>
  <si>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</si>
  <si>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</si>
  <si>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</si>
  <si>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</si>
  <si>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</si>
  <si>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</si>
  <si>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</si>
  <si>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</si>
  <si>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</si>
  <si>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</si>
  <si>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</si>
  <si>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</si>
  <si>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</si>
  <si>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</si>
  <si>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</si>
  <si>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</si>
  <si>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</si>
  <si>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</si>
  <si>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</si>
  <si>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</si>
  <si>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</si>
  <si>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</si>
  <si>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</si>
  <si>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</si>
  <si>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</si>
  <si>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</si>
  <si>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</si>
  <si>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</si>
  <si>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</si>
  <si>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</si>
  <si>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</si>
  <si>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</si>
  <si>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</si>
  <si>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</si>
  <si>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</si>
  <si>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</si>
  <si>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</si>
  <si>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</si>
  <si>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</si>
  <si>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</si>
  <si>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</si>
  <si>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</si>
  <si>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</si>
  <si>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</si>
  <si>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</si>
  <si>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</si>
  <si>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</si>
  <si>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</si>
  <si>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</si>
  <si>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</si>
  <si>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</si>
  <si>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</si>
  <si>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</si>
  <si>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</si>
  <si>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</si>
  <si>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</si>
  <si>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</si>
  <si>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</si>
  <si>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</si>
  <si>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</si>
  <si>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</si>
  <si>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</si>
  <si>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</si>
  <si>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</si>
  <si>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</si>
  <si>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</si>
  <si>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</si>
  <si>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</si>
  <si>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</si>
  <si>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</si>
  <si>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</si>
  <si>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</si>
  <si>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</si>
  <si>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</si>
  <si>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</si>
  <si>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</si>
  <si>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</si>
  <si>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</si>
  <si>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</si>
  <si>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</si>
  <si>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</si>
  <si>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</si>
  <si>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</si>
  <si>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</si>
  <si>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</si>
  <si>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</si>
  <si>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</si>
  <si>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</si>
  <si>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</si>
  <si>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</si>
  <si>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</si>
  <si>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</si>
  <si>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</si>
  <si>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</si>
  <si>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</si>
  <si>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</si>
  <si>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</si>
  <si>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</si>
  <si>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</si>
  <si>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</si>
  <si>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</si>
  <si>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</si>
  <si>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</si>
  <si>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</si>
  <si>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</si>
  <si>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</si>
  <si>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</si>
  <si>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</si>
  <si>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</si>
  <si>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</si>
  <si>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</si>
  <si>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</si>
  <si>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</si>
  <si>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</si>
  <si>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</si>
  <si>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</si>
  <si>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</si>
  <si>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</si>
  <si>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</si>
  <si>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</si>
  <si>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</si>
  <si>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</si>
  <si>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</si>
  <si>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</si>
  <si>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</si>
  <si>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</si>
  <si>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</si>
  <si>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</si>
  <si>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</si>
  <si>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</si>
  <si>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</si>
  <si>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</si>
  <si>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</si>
  <si>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</si>
  <si>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</si>
  <si>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</si>
  <si>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</si>
  <si>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</si>
  <si>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</si>
  <si>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</si>
  <si>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</si>
  <si>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</si>
  <si>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</si>
  <si>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</si>
  <si>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</si>
  <si>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</si>
  <si>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</si>
  <si>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</si>
  <si>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</si>
  <si>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</si>
  <si>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</si>
  <si>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</si>
  <si>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</si>
  <si>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</si>
  <si>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</si>
  <si>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</si>
  <si>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</si>
  <si>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</si>
  <si>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</si>
  <si>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</si>
  <si>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</si>
  <si>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</si>
  <si>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</si>
  <si>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</si>
  <si>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</si>
  <si>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</si>
  <si>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</si>
  <si>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</si>
  <si>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</si>
  <si>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</si>
  <si>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</si>
  <si>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</si>
  <si>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</si>
  <si>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</si>
  <si>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</si>
  <si>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</si>
  <si>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</si>
  <si>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</si>
  <si>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</si>
  <si>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</si>
  <si>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</si>
  <si>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</si>
  <si>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</si>
  <si>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</si>
  <si>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</si>
  <si>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</si>
  <si>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</si>
  <si>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</si>
  <si>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</si>
  <si>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</si>
  <si>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</si>
  <si>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</si>
  <si>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</si>
  <si>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</si>
  <si>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</si>
  <si>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</si>
  <si>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</si>
  <si>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</si>
  <si>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</si>
  <si>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</si>
  <si>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</si>
  <si>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</si>
  <si>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</si>
  <si>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</si>
  <si>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</si>
  <si>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</si>
  <si>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</si>
  <si>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</si>
  <si>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</si>
  <si>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</si>
  <si>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</si>
  <si>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</si>
  <si>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</si>
  <si>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</si>
  <si>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</si>
  <si>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</si>
  <si>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</si>
  <si>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</si>
  <si>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</si>
  <si>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</si>
  <si>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</si>
  <si>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</si>
  <si>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</si>
  <si>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</si>
  <si>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</si>
  <si>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</si>
  <si>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</si>
  <si>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</si>
  <si>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</si>
  <si>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</si>
  <si>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</si>
  <si>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</si>
  <si>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</si>
  <si>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</si>
  <si>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</si>
  <si>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</si>
  <si>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</si>
  <si>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</si>
  <si>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</si>
  <si>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</si>
  <si>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</si>
  <si>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</si>
  <si>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</si>
  <si>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</si>
  <si>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</si>
  <si>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</si>
  <si>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</si>
  <si>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</si>
  <si>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</si>
  <si>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</si>
  <si>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</si>
  <si>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</si>
  <si>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</si>
  <si>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</si>
  <si>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</si>
  <si>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</si>
  <si>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</si>
  <si>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</si>
  <si>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</si>
  <si>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</si>
  <si>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</si>
  <si>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</si>
  <si>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</si>
  <si>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</si>
  <si>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</si>
  <si>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</si>
  <si>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</si>
  <si>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</si>
  <si>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</si>
  <si>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</si>
  <si>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</si>
  <si>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</si>
  <si>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</si>
  <si>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</si>
  <si>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</si>
  <si>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</si>
  <si>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</si>
  <si>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</si>
  <si>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</si>
  <si>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</si>
  <si>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</si>
  <si>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</si>
  <si>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</si>
  <si>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</si>
  <si>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</si>
  <si>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</si>
  <si>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</si>
  <si>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</si>
  <si>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</si>
  <si>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</si>
  <si>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</si>
  <si>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</si>
  <si>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</si>
  <si>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</si>
  <si>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</si>
  <si>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</si>
  <si>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</si>
  <si>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</si>
  <si>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</si>
  <si>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</si>
  <si>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</si>
  <si>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</si>
  <si>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</si>
  <si>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</si>
  <si>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</si>
  <si>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</si>
  <si>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</si>
  <si>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</si>
  <si>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</si>
  <si>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</si>
  <si>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</si>
  <si>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</si>
  <si>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</si>
  <si>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</si>
  <si>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</si>
  <si>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</si>
  <si>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</si>
  <si>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</si>
  <si>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</si>
  <si>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</si>
  <si>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</si>
  <si>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</si>
  <si>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</si>
  <si>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</si>
  <si>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</si>
  <si>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</si>
  <si>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</si>
  <si>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</si>
  <si>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</si>
  <si>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</si>
  <si>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</si>
  <si>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</si>
  <si>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</si>
  <si>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</si>
  <si>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</si>
  <si>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</si>
  <si>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</si>
  <si>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</si>
  <si>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</si>
  <si>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</si>
  <si>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</si>
  <si>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</si>
  <si>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</si>
  <si>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</si>
  <si>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</si>
  <si>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</si>
  <si>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</si>
  <si>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</si>
  <si>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</si>
  <si>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</si>
  <si>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</si>
  <si>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</si>
  <si>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</si>
  <si>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</si>
  <si>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</si>
  <si>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</si>
  <si>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</si>
  <si>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</si>
  <si>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</si>
  <si>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</si>
  <si>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</si>
  <si>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</si>
  <si>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</si>
  <si>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</si>
  <si>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</si>
  <si>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</si>
  <si>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</si>
  <si>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</si>
  <si>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</si>
  <si>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</si>
  <si>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</si>
  <si>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</si>
  <si>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</si>
  <si>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</si>
  <si>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</si>
  <si>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</si>
  <si>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</si>
  <si>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</si>
  <si>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</si>
  <si>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</si>
  <si>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</si>
  <si>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</si>
  <si>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</si>
  <si>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</si>
  <si>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</si>
  <si>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</si>
  <si>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</si>
  <si>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</si>
  <si>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</si>
  <si>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</si>
  <si>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</si>
  <si>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</si>
  <si>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</si>
  <si>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</si>
  <si>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</si>
  <si>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</si>
  <si>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</si>
  <si>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</si>
  <si>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</si>
  <si>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</si>
  <si>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</si>
  <si>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</si>
  <si>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</si>
  <si>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</si>
  <si>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</si>
  <si>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</si>
  <si>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</si>
  <si>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</si>
  <si>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</si>
  <si>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</si>
  <si>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</si>
  <si>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</si>
  <si>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</si>
  <si>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</si>
  <si>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</si>
  <si>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</si>
  <si>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</si>
  <si>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</si>
  <si>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</si>
  <si>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</si>
  <si>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</si>
  <si>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</si>
  <si>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</si>
  <si>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</si>
  <si>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</si>
  <si>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</si>
  <si>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</si>
  <si>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</si>
  <si>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</si>
  <si>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</si>
  <si>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</si>
  <si>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</si>
  <si>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</si>
  <si>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</si>
  <si>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</si>
  <si>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</si>
  <si>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</si>
  <si>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</si>
  <si>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</si>
  <si>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</si>
  <si>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</si>
  <si>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</si>
  <si>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</si>
  <si>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</si>
  <si>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</si>
  <si>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</si>
  <si>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</si>
  <si>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</si>
  <si>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</si>
  <si>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</si>
  <si>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</si>
  <si>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</si>
  <si>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</si>
  <si>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</si>
  <si>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</si>
  <si>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</si>
  <si>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</si>
  <si>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</si>
  <si>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</si>
  <si>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</si>
  <si>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</si>
  <si>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</si>
  <si>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</si>
  <si>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</si>
  <si>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</si>
  <si>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</si>
  <si>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</si>
  <si>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</si>
  <si>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</si>
  <si>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</si>
  <si>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</si>
  <si>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</si>
  <si>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</si>
  <si>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</si>
  <si>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</si>
  <si>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</si>
  <si>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</si>
  <si>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</si>
  <si>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</si>
  <si>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</si>
  <si>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</si>
  <si>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</si>
  <si>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</si>
  <si>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</si>
  <si>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</si>
  <si>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</si>
  <si>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</si>
  <si>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</si>
  <si>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</si>
  <si>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</si>
  <si>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</si>
  <si>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</si>
  <si>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</si>
  <si>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</si>
  <si>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</si>
  <si>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</si>
  <si>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</si>
  <si>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</si>
  <si>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</si>
  <si>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</si>
  <si>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</si>
  <si>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</si>
  <si>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</si>
  <si>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</si>
  <si>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</si>
  <si>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</si>
  <si>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</si>
  <si>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</si>
  <si>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</si>
  <si>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</si>
  <si>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</si>
  <si>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</si>
  <si>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</si>
  <si>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</si>
  <si>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</si>
  <si>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</si>
  <si>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</si>
  <si>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</si>
  <si>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</si>
  <si>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</si>
  <si>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</si>
  <si>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</si>
  <si>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</si>
  <si>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</si>
  <si>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</si>
  <si>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</si>
  <si>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</si>
  <si>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</si>
  <si>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</si>
  <si>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</si>
  <si>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</si>
  <si>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</si>
  <si>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</si>
  <si>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</si>
  <si>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</si>
  <si>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</si>
  <si>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</si>
  <si>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</si>
  <si>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</si>
  <si>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</si>
  <si>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</si>
  <si>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</si>
  <si>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</si>
  <si>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</si>
  <si>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</si>
  <si>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</si>
  <si>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</si>
  <si>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</si>
  <si>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</si>
  <si>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</si>
  <si>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</si>
  <si>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</si>
  <si>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</si>
  <si>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</si>
  <si>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</si>
  <si>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</si>
  <si>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</si>
  <si>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</si>
  <si>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</si>
  <si>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</si>
  <si>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</si>
  <si>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</si>
  <si>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</si>
  <si>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</si>
  <si>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</si>
  <si>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</si>
  <si>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</si>
  <si>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</si>
  <si>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</si>
  <si>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</si>
  <si>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</si>
  <si>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</si>
  <si>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</si>
  <si>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</si>
  <si>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</si>
  <si>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</si>
  <si>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</si>
  <si>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</si>
  <si>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</si>
  <si>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</si>
  <si>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</si>
  <si>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</si>
  <si>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</si>
  <si>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</si>
  <si>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</si>
  <si>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</si>
  <si>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</si>
  <si>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</si>
  <si>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</si>
  <si>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</si>
  <si>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</si>
  <si>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</si>
  <si>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</si>
  <si>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</si>
  <si>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</si>
  <si>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</si>
  <si>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</si>
  <si>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</si>
  <si>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</si>
  <si>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</si>
  <si>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</si>
  <si>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</si>
  <si>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</si>
  <si>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</si>
  <si>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</si>
  <si>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</si>
  <si>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</si>
  <si>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</si>
  <si>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</si>
  <si>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</si>
  <si>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</si>
  <si>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</si>
  <si>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</si>
  <si>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</si>
  <si>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</si>
  <si>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</si>
  <si>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</si>
  <si>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</si>
  <si>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</si>
  <si>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</si>
  <si>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</si>
  <si>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</si>
  <si>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</si>
  <si>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</si>
  <si>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</si>
  <si>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</si>
  <si>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</si>
  <si>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</si>
  <si>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</si>
  <si>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</si>
  <si>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</si>
  <si>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</si>
  <si>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</si>
  <si>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</si>
  <si>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</si>
  <si>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</si>
  <si>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</si>
  <si>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</si>
  <si>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</si>
  <si>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</si>
  <si>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</si>
  <si>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</si>
  <si>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</si>
  <si>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</si>
  <si>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</si>
  <si>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</si>
  <si>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</si>
  <si>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</si>
  <si>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</si>
  <si>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</si>
  <si>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</si>
  <si>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</si>
  <si>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</si>
  <si>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</si>
  <si>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</si>
  <si>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</si>
  <si>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</si>
  <si>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</si>
  <si>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</si>
  <si>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</si>
  <si>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</si>
  <si>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</si>
  <si>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</si>
  <si>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</si>
  <si>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</si>
  <si>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</si>
  <si>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</si>
  <si>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</si>
  <si>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</si>
  <si>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</si>
  <si>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</si>
  <si>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</si>
  <si>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</si>
  <si>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</si>
  <si>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</si>
  <si>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</si>
  <si>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</si>
  <si>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</si>
  <si>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</si>
  <si>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</si>
  <si>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</si>
  <si>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</si>
  <si>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</si>
  <si>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</si>
  <si>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</si>
  <si>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</si>
  <si>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</si>
  <si>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</si>
  <si>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</si>
  <si>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</si>
  <si>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</si>
  <si>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</si>
  <si>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</si>
  <si>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</si>
  <si>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</si>
  <si>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</si>
  <si>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</si>
  <si>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</si>
  <si>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</si>
  <si>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</si>
  <si>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</si>
  <si>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</si>
  <si>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</si>
  <si>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</si>
  <si>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</si>
  <si>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</si>
  <si>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</si>
  <si>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</si>
  <si>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</si>
  <si>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</si>
  <si>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</si>
  <si>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</si>
  <si>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</si>
  <si>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</si>
  <si>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</si>
  <si>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</si>
  <si>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</si>
  <si>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</si>
  <si>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</si>
  <si>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</si>
  <si>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</si>
  <si>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</si>
  <si>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</si>
  <si>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</si>
  <si>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</si>
  <si>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</si>
  <si>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</si>
  <si>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</si>
  <si>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</si>
  <si>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</si>
  <si>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</si>
  <si>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</si>
  <si>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</si>
  <si>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</si>
  <si>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</si>
  <si>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</si>
  <si>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</si>
  <si>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</si>
  <si>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</si>
  <si>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</si>
  <si>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</si>
  <si>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</si>
  <si>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</si>
  <si>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</si>
  <si>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</si>
  <si>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</si>
  <si>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</si>
  <si>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</si>
  <si>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</si>
  <si>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</si>
  <si>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</si>
  <si>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</si>
  <si>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</si>
  <si>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</si>
  <si>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</si>
  <si>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</si>
  <si>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</si>
  <si>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</si>
  <si>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</si>
  <si>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</si>
  <si>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</si>
  <si>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</si>
  <si>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</si>
  <si>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</si>
  <si>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</si>
  <si>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</si>
  <si>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</si>
  <si>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</si>
  <si>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</si>
  <si>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</si>
  <si>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</si>
  <si>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</si>
  <si>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</si>
  <si>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</si>
  <si>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</si>
  <si>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</si>
  <si>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</si>
  <si>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</si>
  <si>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</si>
  <si>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</si>
  <si>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</si>
  <si>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</si>
  <si>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</si>
  <si>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</si>
  <si>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</si>
  <si>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</si>
  <si>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</si>
  <si>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</si>
  <si>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</si>
  <si>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</si>
  <si>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</si>
  <si>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</si>
  <si>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</si>
  <si>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</si>
  <si>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</si>
  <si>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</si>
  <si>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</si>
  <si>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</si>
  <si>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</si>
  <si>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</si>
  <si>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</si>
  <si>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</si>
  <si>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</si>
  <si>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</si>
  <si>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</si>
  <si>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</si>
  <si>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</si>
  <si>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</si>
  <si>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</si>
  <si>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</si>
  <si>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</si>
  <si>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</si>
  <si>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</si>
  <si>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</si>
  <si>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</si>
  <si>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</si>
  <si>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</si>
  <si>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</si>
  <si>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</si>
  <si>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</si>
  <si>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</si>
  <si>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</si>
  <si>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</si>
  <si>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</si>
  <si>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</si>
  <si>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</si>
  <si>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</si>
  <si>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</si>
  <si>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</si>
  <si>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</si>
  <si>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</si>
  <si>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</si>
  <si>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</si>
  <si>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</si>
  <si>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</si>
  <si>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</si>
  <si>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</si>
  <si>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</si>
  <si>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</si>
  <si>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</si>
  <si>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</si>
  <si>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</si>
  <si>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</si>
  <si>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</si>
  <si>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</si>
  <si>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</si>
  <si>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</si>
  <si>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</si>
  <si>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</si>
  <si>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</si>
  <si>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</si>
  <si>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</si>
  <si>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</si>
  <si>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</si>
  <si>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</si>
  <si>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</si>
  <si>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</si>
  <si>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</si>
  <si>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</si>
  <si>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</si>
  <si>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</si>
  <si>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</si>
  <si>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</si>
  <si>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</si>
  <si>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</si>
  <si>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</si>
  <si>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</si>
  <si>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</si>
  <si>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</si>
  <si>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</si>
  <si>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</si>
  <si>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</si>
  <si>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</si>
  <si>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</si>
  <si>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</si>
  <si>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</si>
  <si>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</si>
  <si>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</si>
  <si>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</si>
  <si>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</si>
  <si>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</si>
  <si>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</si>
  <si>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</si>
  <si>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</si>
  <si>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</si>
  <si>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</si>
  <si>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</si>
  <si>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</si>
  <si>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</si>
  <si>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</si>
  <si>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</si>
  <si>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</si>
  <si>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</si>
  <si>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</si>
  <si>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</si>
  <si>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</si>
  <si>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</si>
  <si>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</si>
  <si>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</si>
  <si>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</si>
  <si>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</si>
  <si>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</si>
  <si>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</si>
  <si>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</si>
  <si>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</si>
  <si>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</si>
  <si>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</si>
  <si>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</si>
  <si>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</si>
  <si>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</si>
  <si>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</si>
  <si>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</si>
  <si>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</si>
  <si>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</si>
  <si>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</si>
  <si>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</si>
  <si>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</si>
  <si>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</si>
  <si>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</si>
  <si>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</si>
  <si>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</si>
  <si>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</si>
  <si>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</si>
  <si>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</si>
  <si>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</si>
  <si>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</si>
  <si>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</si>
  <si>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</si>
  <si>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</si>
  <si>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</si>
  <si>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</si>
  <si>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</si>
  <si>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</si>
  <si>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</si>
  <si>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</si>
  <si>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</si>
  <si>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</si>
  <si>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</si>
  <si>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</si>
  <si>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</si>
  <si>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</si>
  <si>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</si>
  <si>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</si>
  <si>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</si>
  <si>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</si>
  <si>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</si>
  <si>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</si>
  <si>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</si>
  <si>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</si>
  <si>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</si>
  <si>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</si>
  <si>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</si>
  <si>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</si>
  <si>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</si>
  <si>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</si>
  <si>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</si>
  <si>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</si>
  <si>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</si>
  <si>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</si>
  <si>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</si>
  <si>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</si>
  <si>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</si>
  <si>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</si>
  <si>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</si>
  <si>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</si>
  <si>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</si>
  <si>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</si>
  <si>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</si>
  <si>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</si>
  <si>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</si>
  <si>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</si>
  <si>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</si>
  <si>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</si>
  <si>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</si>
  <si>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</si>
  <si>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</si>
  <si>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</si>
  <si>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</si>
  <si>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</si>
  <si>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</si>
  <si>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</si>
  <si>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</si>
  <si>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</si>
  <si>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</si>
  <si>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</si>
  <si>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</si>
  <si>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</si>
  <si>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</si>
  <si>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</si>
  <si>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</si>
  <si>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</si>
  <si>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</si>
  <si>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</si>
  <si>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</si>
  <si>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</si>
  <si>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</si>
  <si>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</si>
  <si>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</si>
  <si>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</si>
  <si>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</si>
  <si>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</si>
  <si>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</si>
  <si>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</si>
  <si>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</si>
  <si>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</si>
  <si>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</si>
  <si>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</si>
  <si>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</si>
  <si>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</si>
  <si>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</si>
  <si>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</si>
  <si>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</si>
  <si>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</si>
  <si>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</si>
  <si>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</si>
  <si>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</si>
  <si>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</si>
  <si>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</si>
  <si>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</si>
  <si>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</si>
  <si>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</si>
  <si>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</si>
  <si>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</si>
  <si>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</si>
  <si>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</si>
  <si>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</si>
  <si>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</si>
  <si>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</si>
  <si>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</si>
  <si>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</si>
  <si>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</si>
  <si>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</si>
  <si>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</si>
  <si>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</si>
  <si>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</si>
  <si>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</si>
  <si>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</si>
  <si>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</si>
  <si>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</si>
  <si>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</si>
  <si>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</si>
  <si>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</si>
  <si>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</si>
  <si>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</si>
  <si>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</si>
  <si>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</si>
  <si>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</si>
  <si>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</si>
  <si>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</si>
  <si>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</si>
  <si>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</si>
  <si>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</si>
  <si>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</si>
  <si>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</si>
  <si>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</si>
  <si>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</si>
  <si>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</si>
  <si>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</si>
  <si>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</si>
  <si>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</si>
  <si>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</si>
  <si>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</si>
  <si>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</si>
  <si>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</si>
  <si>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</si>
  <si>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</si>
  <si>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</si>
  <si>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</si>
  <si>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</si>
  <si>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</si>
  <si>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</si>
  <si>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</si>
  <si>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</si>
  <si>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</si>
  <si>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</si>
  <si>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</si>
  <si>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</si>
  <si>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</si>
  <si>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</si>
  <si>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</si>
  <si>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</si>
  <si>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</si>
  <si>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</si>
  <si>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</si>
  <si>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</si>
  <si>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</si>
  <si>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</si>
  <si>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</si>
  <si>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</si>
  <si>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</si>
  <si>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</si>
  <si>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</si>
  <si>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</si>
  <si>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</si>
  <si>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</si>
  <si>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</si>
  <si>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</si>
  <si>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</si>
  <si>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</si>
  <si>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</si>
  <si>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</si>
  <si>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</si>
  <si>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</si>
  <si>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</si>
  <si>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</si>
  <si>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</si>
  <si>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</si>
  <si>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</si>
  <si>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</si>
  <si>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</si>
  <si>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</si>
  <si>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</si>
  <si>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</si>
  <si>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</si>
  <si>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</si>
  <si>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</si>
  <si>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</si>
  <si>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</si>
  <si>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</si>
  <si>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</si>
  <si>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</si>
  <si>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</si>
  <si>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</si>
  <si>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</si>
  <si>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</si>
  <si>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</si>
  <si>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</si>
  <si>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</si>
  <si>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</si>
  <si>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</si>
  <si>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</si>
  <si>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</si>
  <si>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</si>
  <si>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</si>
  <si>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</si>
  <si>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</si>
  <si>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</si>
  <si>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</si>
  <si>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</si>
  <si>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</si>
  <si>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</si>
  <si>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</si>
  <si>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</si>
  <si>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</si>
  <si>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</si>
  <si>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</si>
  <si>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</si>
  <si>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</si>
  <si>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</si>
  <si>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</si>
  <si>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</si>
  <si>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</si>
  <si>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</si>
  <si>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</si>
  <si>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</si>
  <si>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</si>
  <si>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</si>
  <si>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</si>
  <si>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</si>
  <si>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</si>
  <si>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</si>
  <si>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</si>
  <si>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</si>
  <si>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</si>
  <si>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</si>
  <si>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</si>
  <si>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</si>
  <si>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</si>
  <si>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</si>
  <si>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</si>
  <si>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</si>
  <si>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</si>
  <si>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</si>
  <si>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</si>
  <si>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</si>
  <si>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</si>
  <si>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</si>
  <si>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</si>
  <si>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</si>
  <si>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</si>
  <si>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</si>
  <si>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</si>
  <si>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</si>
  <si>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</si>
  <si>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</si>
  <si>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</si>
  <si>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</si>
  <si>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</si>
  <si>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</si>
  <si>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</si>
  <si>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</si>
  <si>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</si>
  <si>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</si>
  <si>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</si>
  <si>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</si>
  <si>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</si>
  <si>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</si>
  <si>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</si>
  <si>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</si>
  <si>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</si>
  <si>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</si>
  <si>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</si>
  <si>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</si>
  <si>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</si>
  <si>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</si>
  <si>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</si>
  <si>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</si>
  <si>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</si>
  <si>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</si>
  <si>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</si>
  <si>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</si>
  <si>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</si>
  <si>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</si>
  <si>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</si>
  <si>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</si>
  <si>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</si>
  <si>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</si>
  <si>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</si>
  <si>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</si>
  <si>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</si>
  <si>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</si>
  <si>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</si>
  <si>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</si>
  <si>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</si>
  <si>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</si>
  <si>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</si>
  <si>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</si>
  <si>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</si>
  <si>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</si>
  <si>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</si>
  <si>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</si>
  <si>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</si>
  <si>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</si>
  <si>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</si>
  <si>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</si>
  <si>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</si>
  <si>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</si>
  <si>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</si>
  <si>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</si>
  <si>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</si>
  <si>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</si>
  <si>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</si>
  <si>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</si>
  <si>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</si>
  <si>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</si>
  <si>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</si>
  <si>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</si>
  <si>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</si>
  <si>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</si>
  <si>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</si>
  <si>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</si>
  <si>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</si>
  <si>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</si>
  <si>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</si>
  <si>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</si>
  <si>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</si>
  <si>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</si>
  <si>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</si>
  <si>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</si>
  <si>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</si>
  <si>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</si>
  <si>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</si>
  <si>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</si>
  <si>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</si>
  <si>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</si>
  <si>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</si>
  <si>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</si>
  <si>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</si>
  <si>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</si>
  <si>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</si>
  <si>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</si>
  <si>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</si>
  <si>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</si>
  <si>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</si>
  <si>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</si>
  <si>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</si>
  <si>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</si>
  <si>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</si>
  <si>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</si>
  <si>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</si>
  <si>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</si>
  <si>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</si>
  <si>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</si>
  <si>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</si>
  <si>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</si>
  <si>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</si>
  <si>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</si>
  <si>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</si>
  <si>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</si>
  <si>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</si>
  <si>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</si>
  <si>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</si>
  <si>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</si>
  <si>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</si>
  <si>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</si>
  <si>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</si>
  <si>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</si>
  <si>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</si>
  <si>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</si>
  <si>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</si>
  <si>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</si>
  <si>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</si>
  <si>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</si>
  <si>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</si>
  <si>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</si>
  <si>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</si>
  <si>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</si>
  <si>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</si>
  <si>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</si>
  <si>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</si>
  <si>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</si>
  <si>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</si>
  <si>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</si>
  <si>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</si>
  <si>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</si>
  <si>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</si>
  <si>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</si>
  <si>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</si>
  <si>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</si>
  <si>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</si>
  <si>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</si>
  <si>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</si>
  <si>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</si>
  <si>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</si>
  <si>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</si>
  <si>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</si>
  <si>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</si>
  <si>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</si>
  <si>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</si>
  <si>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</si>
  <si>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</si>
  <si>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</si>
  <si>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</si>
  <si>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</si>
  <si>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</si>
  <si>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</si>
  <si>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</si>
  <si>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</si>
  <si>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</si>
  <si>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</si>
  <si>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</si>
  <si>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</si>
  <si>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</si>
  <si>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</si>
  <si>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</si>
  <si>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</si>
  <si>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</si>
  <si>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</si>
  <si>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</si>
  <si>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</si>
  <si>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</si>
  <si>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</si>
  <si>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</si>
  <si>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</si>
  <si>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</si>
  <si>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</si>
  <si>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</si>
  <si>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</si>
  <si>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</si>
  <si>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</si>
  <si>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</si>
  <si>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</si>
  <si>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</si>
  <si>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</si>
  <si>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</si>
  <si>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</si>
  <si>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</si>
  <si>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</si>
  <si>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</si>
  <si>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</si>
  <si>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</si>
  <si>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</si>
  <si>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</si>
  <si>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</si>
  <si>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</si>
  <si>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</si>
  <si>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</si>
  <si>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</si>
  <si>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</si>
  <si>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</si>
  <si>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</si>
  <si>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</si>
  <si>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</si>
  <si>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</si>
  <si>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</si>
  <si>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</si>
  <si>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</si>
  <si>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</si>
  <si>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</si>
  <si>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</si>
  <si>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</si>
  <si>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</si>
  <si>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</si>
  <si>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</si>
  <si>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</si>
  <si>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</si>
  <si>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</si>
  <si>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</si>
  <si>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</si>
  <si>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</si>
  <si>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</si>
  <si>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</si>
  <si>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</si>
  <si>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</si>
  <si>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</si>
  <si>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</si>
  <si>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</si>
  <si>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</si>
  <si>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</si>
  <si>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</si>
  <si>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</si>
  <si>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</si>
  <si>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</si>
  <si>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</si>
  <si>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</si>
  <si>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</si>
  <si>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</si>
  <si>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</si>
  <si>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</si>
  <si>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</si>
  <si>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</si>
  <si>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</si>
  <si>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</si>
  <si>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</si>
  <si>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</si>
  <si>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</si>
  <si>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</si>
  <si>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</si>
  <si>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</si>
  <si>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</si>
  <si>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</si>
  <si>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</si>
  <si>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</si>
  <si>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</si>
  <si>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</si>
  <si>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</si>
  <si>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</si>
  <si>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</si>
  <si>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</si>
  <si>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</si>
  <si>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</si>
  <si>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</si>
  <si>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</si>
  <si>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</si>
  <si>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</si>
  <si>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</si>
  <si>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</si>
  <si>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</si>
  <si>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</si>
  <si>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</si>
  <si>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</si>
  <si>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</si>
  <si>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</si>
  <si>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</si>
  <si>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</si>
  <si>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</si>
  <si>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</si>
  <si>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</si>
  <si>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</si>
  <si>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</si>
  <si>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</si>
  <si>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</si>
  <si>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</si>
  <si>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</si>
  <si>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</si>
  <si>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</si>
  <si>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</si>
  <si>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</si>
  <si>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</si>
  <si>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</si>
  <si>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</si>
  <si>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</si>
  <si>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</si>
  <si>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</si>
  <si>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</si>
  <si>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</si>
  <si>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</si>
  <si>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</si>
  <si>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</si>
  <si>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</si>
  <si>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</si>
  <si>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</si>
  <si>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</si>
  <si>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</si>
  <si>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</si>
  <si>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</si>
  <si>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</si>
  <si>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</si>
  <si>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</si>
  <si>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</si>
  <si>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</si>
  <si>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</si>
  <si>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</si>
  <si>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</si>
  <si>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</si>
  <si>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</si>
  <si>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</si>
  <si>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</si>
  <si>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</si>
  <si>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</si>
  <si>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</si>
  <si>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</si>
  <si>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</si>
  <si>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</si>
  <si>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</si>
  <si>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</si>
  <si>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</si>
  <si>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</si>
  <si>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</si>
  <si>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</si>
  <si>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</si>
  <si>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</si>
  <si>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</si>
  <si>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</si>
  <si>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</si>
  <si>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</si>
  <si>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</si>
  <si>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</si>
  <si>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</si>
  <si>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</si>
  <si>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</si>
  <si>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</si>
  <si>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</si>
  <si>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</si>
  <si>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</si>
  <si>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</si>
  <si>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</si>
  <si>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</si>
  <si>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</si>
  <si>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</si>
  <si>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</si>
  <si>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</si>
  <si>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</si>
  <si>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</si>
  <si>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</si>
  <si>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</si>
  <si>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</si>
  <si>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</si>
  <si>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</si>
  <si>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</si>
  <si>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</si>
  <si>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</si>
  <si>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</si>
  <si>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</si>
  <si>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</si>
  <si>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</si>
  <si>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</si>
  <si>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</si>
  <si>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</si>
  <si>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</si>
  <si>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</si>
  <si>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</si>
  <si>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</si>
  <si>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</si>
  <si>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</si>
  <si>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</si>
  <si>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</si>
  <si>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</si>
  <si>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</si>
  <si>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</si>
  <si>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</si>
  <si>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</si>
  <si>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</si>
  <si>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</si>
  <si>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</si>
  <si>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</si>
  <si>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</si>
  <si>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</si>
  <si>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</si>
  <si>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</si>
  <si>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</si>
  <si>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</si>
  <si>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</si>
  <si>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</si>
  <si>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</si>
  <si>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</si>
  <si>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</si>
  <si>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</si>
  <si>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</si>
  <si>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</si>
  <si>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</si>
  <si>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</si>
  <si>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</si>
  <si>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</si>
  <si>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</si>
  <si>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</si>
  <si>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</si>
  <si>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</si>
  <si>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</si>
  <si>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</si>
  <si>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</si>
  <si>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</si>
  <si>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</si>
  <si>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</si>
  <si>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</si>
  <si>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</si>
  <si>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</si>
  <si>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</si>
  <si>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</si>
  <si>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</si>
  <si>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</si>
  <si>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</si>
  <si>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</si>
  <si>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</si>
  <si>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</si>
  <si>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</si>
  <si>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</si>
  <si>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</si>
  <si>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</si>
  <si>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</si>
  <si>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</si>
  <si>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</si>
  <si>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</si>
  <si>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</si>
  <si>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</si>
  <si>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</si>
  <si>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</si>
  <si>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</si>
  <si>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</si>
  <si>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</si>
  <si>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</si>
  <si>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</si>
  <si>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</si>
  <si>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</si>
  <si>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</si>
  <si>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</si>
  <si>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</si>
  <si>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</si>
  <si>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</si>
  <si>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</si>
  <si>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</si>
  <si>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</si>
  <si>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</si>
  <si>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</si>
  <si>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</si>
  <si>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</si>
  <si>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</si>
  <si>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</si>
  <si>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</si>
  <si>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</si>
  <si>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</si>
  <si>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</si>
  <si>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</si>
  <si>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</si>
  <si>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</si>
  <si>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</si>
  <si>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</si>
  <si>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</si>
  <si>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</si>
  <si>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</si>
  <si>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</si>
  <si>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</si>
  <si>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</si>
  <si>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</si>
  <si>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</si>
  <si>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</si>
  <si>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</si>
  <si>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</si>
  <si>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</si>
  <si>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</si>
  <si>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</si>
  <si>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</si>
  <si>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</si>
  <si>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</si>
  <si>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</si>
  <si>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</si>
  <si>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</si>
  <si>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</si>
  <si>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</si>
  <si>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</si>
  <si>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</si>
  <si>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</si>
  <si>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</si>
  <si>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</si>
  <si>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</si>
  <si>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</si>
  <si>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</si>
  <si>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</si>
  <si>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</si>
  <si>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</si>
  <si>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</si>
  <si>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</si>
  <si>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</si>
  <si>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</si>
  <si>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</si>
  <si>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</si>
  <si>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</si>
  <si>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</si>
  <si>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</si>
  <si>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</si>
  <si>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</si>
  <si>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</si>
  <si>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</si>
  <si>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</si>
  <si>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</si>
  <si>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</si>
  <si>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</si>
  <si>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</si>
  <si>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</si>
  <si>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</si>
  <si>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</si>
  <si>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</si>
  <si>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</si>
  <si>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</si>
  <si>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</si>
  <si>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</si>
  <si>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</si>
  <si>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</si>
  <si>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</si>
  <si>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</si>
  <si>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</si>
  <si>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</si>
  <si>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</si>
  <si>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</si>
  <si>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</si>
  <si>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</si>
  <si>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</si>
  <si>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</si>
  <si>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</si>
  <si>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</si>
  <si>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</si>
  <si>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</si>
  <si>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</si>
  <si>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</si>
  <si>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</si>
  <si>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</si>
  <si>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</si>
  <si>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</si>
  <si>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</si>
  <si>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</si>
  <si>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</si>
  <si>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</si>
  <si>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</si>
  <si>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</si>
  <si>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</si>
  <si>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</si>
  <si>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</si>
  <si>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</si>
  <si>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</si>
  <si>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</si>
  <si>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</si>
  <si>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</si>
  <si>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</si>
  <si>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</si>
  <si>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</si>
  <si>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</si>
  <si>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</si>
  <si>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</si>
  <si>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</si>
  <si>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</si>
  <si>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</si>
  <si>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</si>
  <si>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</si>
  <si>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</si>
  <si>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</si>
  <si>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</si>
  <si>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</si>
  <si>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</si>
  <si>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</si>
  <si>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</si>
  <si>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</si>
  <si>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</si>
  <si>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</si>
  <si>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</si>
  <si>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</si>
  <si>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</si>
  <si>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</si>
  <si>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</si>
  <si>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</si>
  <si>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</si>
  <si>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</si>
  <si>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</si>
  <si>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</si>
  <si>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</si>
  <si>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</si>
  <si>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</si>
  <si>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</si>
  <si>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</si>
  <si>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</si>
  <si>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</si>
  <si>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</si>
  <si>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</si>
  <si>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</si>
  <si>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</si>
  <si>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</si>
  <si>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</si>
  <si>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</si>
  <si>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</si>
  <si>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</si>
  <si>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</si>
  <si>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</si>
  <si>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</si>
  <si>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</si>
  <si>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</si>
  <si>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</si>
  <si>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</si>
  <si>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</si>
  <si>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</si>
  <si>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</si>
  <si>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</si>
  <si>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</si>
  <si>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</si>
  <si>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</si>
  <si>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</si>
  <si>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</si>
  <si>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</si>
  <si>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</si>
  <si>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</si>
  <si>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</si>
  <si>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</si>
  <si>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</si>
  <si>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</si>
  <si>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</si>
  <si>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</si>
  <si>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</si>
  <si>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</si>
  <si>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</si>
  <si>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</si>
  <si>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</si>
  <si>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</si>
  <si>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</si>
  <si>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</si>
  <si>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</si>
  <si>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</si>
  <si>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</si>
  <si>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</si>
  <si>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</si>
  <si>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</si>
  <si>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</si>
  <si>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</si>
  <si>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</si>
  <si>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</si>
  <si>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</si>
  <si>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</si>
  <si>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</si>
  <si>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</si>
  <si>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</si>
  <si>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</si>
  <si>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</si>
  <si>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</si>
  <si>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</si>
  <si>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</si>
  <si>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</si>
  <si>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</si>
  <si>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</si>
  <si>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</si>
  <si>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</si>
  <si>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</si>
  <si>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</si>
  <si>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</si>
  <si>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</si>
  <si>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</si>
  <si>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</si>
  <si>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</si>
  <si>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</si>
  <si>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</si>
  <si>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</si>
  <si>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</si>
  <si>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</si>
  <si>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</si>
  <si>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</si>
  <si>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</si>
  <si>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</si>
  <si>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</si>
  <si>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</si>
  <si>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</si>
  <si>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</si>
  <si>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</si>
  <si>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</si>
  <si>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</si>
  <si>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</si>
  <si>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</si>
  <si>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</si>
  <si>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</si>
  <si>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</si>
  <si>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</si>
  <si>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</si>
  <si>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</si>
  <si>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</si>
  <si>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</si>
  <si>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</si>
  <si>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</si>
  <si>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</si>
  <si>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</si>
  <si>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</si>
  <si>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</si>
  <si>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</si>
  <si>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</si>
  <si>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</si>
  <si>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</si>
  <si>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</si>
  <si>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</si>
  <si>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</si>
  <si>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</si>
  <si>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</si>
  <si>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</si>
  <si>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</si>
  <si>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</si>
  <si>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</si>
  <si>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</si>
  <si>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</si>
  <si>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</si>
  <si>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</si>
  <si>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</si>
  <si>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</si>
  <si>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</si>
  <si>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</si>
  <si>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</si>
  <si>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</si>
  <si>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</si>
  <si>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</si>
  <si>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</si>
  <si>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</si>
  <si>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</si>
  <si>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</si>
  <si>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</si>
  <si>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</si>
  <si>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</si>
  <si>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</si>
  <si>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</si>
  <si>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</si>
  <si>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</si>
  <si>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</si>
  <si>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</si>
  <si>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</si>
  <si>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</si>
  <si>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</si>
  <si>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</si>
  <si>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</si>
  <si>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</si>
  <si>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</si>
  <si>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</si>
  <si>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</si>
  <si>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</si>
  <si>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</si>
  <si>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</si>
  <si>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</si>
  <si>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</si>
  <si>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</si>
  <si>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</si>
  <si>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</si>
  <si>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</si>
  <si>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</si>
  <si>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</si>
  <si>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</si>
  <si>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</si>
  <si>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</si>
  <si>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</si>
  <si>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</si>
  <si>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</si>
  <si>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</si>
  <si>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</si>
  <si>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</si>
  <si>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</si>
  <si>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</si>
  <si>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</si>
  <si>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</si>
  <si>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</si>
  <si>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</si>
  <si>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</si>
  <si>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</si>
  <si>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</si>
  <si>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</si>
  <si>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</si>
  <si>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</si>
  <si>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</si>
  <si>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</si>
  <si>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</si>
  <si>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</si>
  <si>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</si>
  <si>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</si>
  <si>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</si>
  <si>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</si>
  <si>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</si>
  <si>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</si>
  <si>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</si>
  <si>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</si>
  <si>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</si>
  <si>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</si>
  <si>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</si>
  <si>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</si>
  <si>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</si>
  <si>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</si>
  <si>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</si>
  <si>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</si>
  <si>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</si>
  <si>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</si>
  <si>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</si>
  <si>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</si>
  <si>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</si>
  <si>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</si>
  <si>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</si>
  <si>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</si>
  <si>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</si>
  <si>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</si>
  <si>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</si>
  <si>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</si>
  <si>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</si>
  <si>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</si>
  <si>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</si>
  <si>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</si>
  <si>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</si>
  <si>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</si>
  <si>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</si>
  <si>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</si>
  <si>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</si>
  <si>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</si>
  <si>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</si>
  <si>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</si>
  <si>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</si>
  <si>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</si>
  <si>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</si>
  <si>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</si>
  <si>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</si>
  <si>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</si>
  <si>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</si>
  <si>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</si>
  <si>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</si>
  <si>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</si>
  <si>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</si>
  <si>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</si>
  <si>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</si>
  <si>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</si>
  <si>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</si>
  <si>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</si>
  <si>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</si>
  <si>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</si>
  <si>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</si>
  <si>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</si>
  <si>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</si>
  <si>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</si>
  <si>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</si>
  <si>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</si>
  <si>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</si>
  <si>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</si>
  <si>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</si>
  <si>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</si>
  <si>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</si>
  <si>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</si>
  <si>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</si>
  <si>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</si>
  <si>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</si>
  <si>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</si>
  <si>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</si>
  <si>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</si>
  <si>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</si>
  <si>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</si>
  <si>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</si>
  <si>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</si>
  <si>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</si>
  <si>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</si>
  <si>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</si>
  <si>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</si>
  <si>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</si>
  <si>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</si>
  <si>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</si>
  <si>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</si>
  <si>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</si>
  <si>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</si>
  <si>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</si>
  <si>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</si>
  <si>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</si>
  <si>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</si>
  <si>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</si>
  <si>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</si>
  <si>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</si>
  <si>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</si>
  <si>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</si>
  <si>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</si>
  <si>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</si>
  <si>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</si>
  <si>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</si>
  <si>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</si>
  <si>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</si>
  <si>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</si>
  <si>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</si>
  <si>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</si>
  <si>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</si>
  <si>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</si>
  <si>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</si>
  <si>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</si>
  <si>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</si>
  <si>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</si>
  <si>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</si>
  <si>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</si>
  <si>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</si>
  <si>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</si>
  <si>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</si>
  <si>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</si>
  <si>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</si>
  <si>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</si>
  <si>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</si>
  <si>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</si>
  <si>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</si>
  <si>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</si>
  <si>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</si>
  <si>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</si>
  <si>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</si>
  <si>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</si>
  <si>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</si>
  <si>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</si>
  <si>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</si>
  <si>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</si>
  <si>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</si>
  <si>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</si>
  <si>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</si>
  <si>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</si>
  <si>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</si>
  <si>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</si>
  <si>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</si>
  <si>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</si>
  <si>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</si>
  <si>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</si>
  <si>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</si>
  <si>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</si>
  <si>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</si>
  <si>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</si>
  <si>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</si>
  <si>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</si>
  <si>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</si>
  <si>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</si>
  <si>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</si>
  <si>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</si>
  <si>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</si>
  <si>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</si>
  <si>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</si>
  <si>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</si>
  <si>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</si>
  <si>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</si>
  <si>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</si>
  <si>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</si>
  <si>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</si>
  <si>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</si>
  <si>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</si>
  <si>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</si>
  <si>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</si>
  <si>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</si>
  <si>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</si>
  <si>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</si>
  <si>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</si>
  <si>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</si>
  <si>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</si>
  <si>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</si>
  <si>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</si>
  <si>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</si>
  <si>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</si>
  <si>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</si>
  <si>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</si>
  <si>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</si>
  <si>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</si>
  <si>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</si>
  <si>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</si>
  <si>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</si>
  <si>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</si>
  <si>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</si>
  <si>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</si>
  <si>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</si>
  <si>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</si>
  <si>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</si>
  <si>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</si>
  <si>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</si>
  <si>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</si>
  <si>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</si>
  <si>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</si>
  <si>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</si>
  <si>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</si>
  <si>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</si>
  <si>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</si>
  <si>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</si>
  <si>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</si>
  <si>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</si>
  <si>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</si>
  <si>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</si>
  <si>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</si>
  <si>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</si>
  <si>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</si>
  <si>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</si>
  <si>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</si>
  <si>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</si>
  <si>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</si>
  <si>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</si>
  <si>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</si>
  <si>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</si>
  <si>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</si>
  <si>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</si>
  <si>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</si>
  <si>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</si>
  <si>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</si>
  <si>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</si>
  <si>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</si>
  <si>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</si>
  <si>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</si>
  <si>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</si>
  <si>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</si>
  <si>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</si>
  <si>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</si>
  <si>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</si>
  <si>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</si>
  <si>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</si>
  <si>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</si>
  <si>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</si>
  <si>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</si>
  <si>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</si>
  <si>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</si>
  <si>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</si>
  <si>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</si>
  <si>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</si>
  <si>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</si>
  <si>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</si>
  <si>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</si>
  <si>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</si>
  <si>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</si>
  <si>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</si>
  <si>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</si>
  <si>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</si>
  <si>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</si>
  <si>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</si>
  <si>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</si>
  <si>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</si>
  <si>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</si>
  <si>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</si>
  <si>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</si>
  <si>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</si>
  <si>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</si>
  <si>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</si>
  <si>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</si>
  <si>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</si>
  <si>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</si>
  <si>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</si>
  <si>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</si>
  <si>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</si>
  <si>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</si>
  <si>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</si>
  <si>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</si>
  <si>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</si>
  <si>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</si>
  <si>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</si>
  <si>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</si>
  <si>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</si>
  <si>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</si>
  <si>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</si>
  <si>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</si>
  <si>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</si>
  <si>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</si>
  <si>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</si>
  <si>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</si>
  <si>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</si>
  <si>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</si>
  <si>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</si>
  <si>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</si>
  <si>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</si>
  <si>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</si>
  <si>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</si>
  <si>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</si>
  <si>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</si>
  <si>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</si>
  <si>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</si>
  <si>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</si>
  <si>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</si>
  <si>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</si>
  <si>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</si>
  <si>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</si>
  <si>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</si>
  <si>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</si>
  <si>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</si>
  <si>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</si>
  <si>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</si>
  <si>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</si>
  <si>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</si>
  <si>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</si>
  <si>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</si>
  <si>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</si>
  <si>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</si>
  <si>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</si>
  <si>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</si>
  <si>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</si>
  <si>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</si>
  <si>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</si>
  <si>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</si>
  <si>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</si>
  <si>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</si>
  <si>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</si>
  <si>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</si>
  <si>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</si>
  <si>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</si>
  <si>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</si>
  <si>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</si>
  <si>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</si>
  <si>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</si>
  <si>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</si>
  <si>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</si>
  <si>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</si>
  <si>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</si>
  <si>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</si>
  <si>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</si>
  <si>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</si>
  <si>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</si>
  <si>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</si>
  <si>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</si>
  <si>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</si>
  <si>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</si>
  <si>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</si>
  <si>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</si>
  <si>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</si>
  <si>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</si>
  <si>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</si>
  <si>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</si>
  <si>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</si>
  <si>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</si>
  <si>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</si>
  <si>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</si>
  <si>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</si>
  <si>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</si>
  <si>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</si>
  <si>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</si>
  <si>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</si>
  <si>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</si>
  <si>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</si>
  <si>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</si>
  <si>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</si>
  <si>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</si>
  <si>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</si>
  <si>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</si>
  <si>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</si>
  <si>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</si>
  <si>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</si>
  <si>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</si>
  <si>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</si>
  <si>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</si>
  <si>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</si>
  <si>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</si>
  <si>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</si>
  <si>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</si>
  <si>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</si>
  <si>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</si>
  <si>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</si>
  <si>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</si>
  <si>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</si>
  <si>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</si>
  <si>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</si>
  <si>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</si>
  <si>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</si>
  <si>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</si>
  <si>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</si>
  <si>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</si>
  <si>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</si>
  <si>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</si>
  <si>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</si>
  <si>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</si>
  <si>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</si>
  <si>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</si>
  <si>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</si>
  <si>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</si>
  <si>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</si>
  <si>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</si>
  <si>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</si>
  <si>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</si>
  <si>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</si>
  <si>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</si>
  <si>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</si>
  <si>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</si>
  <si>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</si>
  <si>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</si>
  <si>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</si>
  <si>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</si>
  <si>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</si>
  <si>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</si>
  <si>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</si>
  <si>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</si>
  <si>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</si>
  <si>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</si>
  <si>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</si>
  <si>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</si>
  <si>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</si>
  <si>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</si>
  <si>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</si>
  <si>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</si>
  <si>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</si>
  <si>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</si>
  <si>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</si>
  <si>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</si>
  <si>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</si>
  <si>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</si>
  <si>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</si>
  <si>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</si>
  <si>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</si>
  <si>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</si>
  <si>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</si>
  <si>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</si>
  <si>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</si>
  <si>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</si>
  <si>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</si>
  <si>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</si>
  <si>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</si>
  <si>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</si>
  <si>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</si>
  <si>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</si>
  <si>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</si>
  <si>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</si>
  <si>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</si>
  <si>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</si>
  <si>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</si>
  <si>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</si>
  <si>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</si>
  <si>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</si>
  <si>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</si>
  <si>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</si>
  <si>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</si>
  <si>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</si>
  <si>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</si>
  <si>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</si>
  <si>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</si>
  <si>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</si>
  <si>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</si>
  <si>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</si>
  <si>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</si>
  <si>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</si>
  <si>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</si>
  <si>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</si>
  <si>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</si>
  <si>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</si>
  <si>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</si>
  <si>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</si>
  <si>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</si>
  <si>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</si>
  <si>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</si>
  <si>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</si>
  <si>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</si>
  <si>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</si>
  <si>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</si>
  <si>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</si>
  <si>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</si>
  <si>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</si>
  <si>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</si>
  <si>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</si>
  <si>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</si>
  <si>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</si>
  <si>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</si>
  <si>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</si>
  <si>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</si>
  <si>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</si>
  <si>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</si>
  <si>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</si>
  <si>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</si>
  <si>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</si>
  <si>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</si>
  <si>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</si>
  <si>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</si>
  <si>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</si>
  <si>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</si>
  <si>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</si>
  <si>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</si>
  <si>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</si>
  <si>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</si>
  <si>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</si>
  <si>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</si>
  <si>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</si>
  <si>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</si>
  <si>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</si>
  <si>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</si>
  <si>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</si>
  <si>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</si>
  <si>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</si>
  <si>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</si>
  <si>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</si>
  <si>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</si>
  <si>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</si>
  <si>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</si>
  <si>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</si>
  <si>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</si>
  <si>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</si>
  <si>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</si>
  <si>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</si>
  <si>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</si>
  <si>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</si>
  <si>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</si>
  <si>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</si>
  <si>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</si>
  <si>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</si>
  <si>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</si>
  <si>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</si>
  <si>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</si>
  <si>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</si>
  <si>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</si>
  <si>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</si>
  <si>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</si>
  <si>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</si>
  <si>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</si>
  <si>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</si>
  <si>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</si>
  <si>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</si>
  <si>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</si>
  <si>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</si>
  <si>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</si>
  <si>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</si>
  <si>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</si>
  <si>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</si>
  <si>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</si>
  <si>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</si>
  <si>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</si>
  <si>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</si>
  <si>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</si>
  <si>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</si>
  <si>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</si>
  <si>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</si>
  <si>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</si>
  <si>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</si>
  <si>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</si>
  <si>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</si>
  <si>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</si>
  <si>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</si>
  <si>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</si>
  <si>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</si>
  <si>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</si>
  <si>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</si>
  <si>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</si>
  <si>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</si>
  <si>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</si>
  <si>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</si>
  <si>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</si>
  <si>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</si>
  <si>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</si>
  <si>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</si>
  <si>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</si>
  <si>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</si>
  <si>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</si>
  <si>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</si>
  <si>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</si>
  <si>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</si>
  <si>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</si>
  <si>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</si>
  <si>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</si>
  <si>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</si>
  <si>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</si>
  <si>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</si>
  <si>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</si>
  <si>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</si>
  <si>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</si>
  <si>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</si>
  <si>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</si>
  <si>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</si>
  <si>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</si>
  <si>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</si>
  <si>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</si>
  <si>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</si>
  <si>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</si>
  <si>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</si>
  <si>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</si>
  <si>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</si>
  <si>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</si>
  <si>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</si>
  <si>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</si>
  <si>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</si>
  <si>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</si>
  <si>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</si>
  <si>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</si>
  <si>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</si>
  <si>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</si>
  <si>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</si>
  <si>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</si>
  <si>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</si>
  <si>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</si>
  <si>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</si>
  <si>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</si>
  <si>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</si>
  <si>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</si>
  <si>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</si>
  <si>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</si>
  <si>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</si>
  <si>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</si>
  <si>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</si>
  <si>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</si>
  <si>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</si>
  <si>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</si>
  <si>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</si>
  <si>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</si>
  <si>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</si>
  <si>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</si>
  <si>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</si>
  <si>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</si>
  <si>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</si>
  <si>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</si>
  <si>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</si>
  <si>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</si>
  <si>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</si>
  <si>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</si>
  <si>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</si>
  <si>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</si>
  <si>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</si>
  <si>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</si>
  <si>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</si>
  <si>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</si>
  <si>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</si>
  <si>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</si>
  <si>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</si>
  <si>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</si>
  <si>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</si>
  <si>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</si>
  <si>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</si>
  <si>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</si>
  <si>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</si>
  <si>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</si>
  <si>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</si>
  <si>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</si>
  <si>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</si>
  <si>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</si>
  <si>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</si>
  <si>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</si>
  <si>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</si>
  <si>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</si>
  <si>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</si>
  <si>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</si>
  <si>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</si>
  <si>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</si>
  <si>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</si>
  <si>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</si>
  <si>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</si>
  <si>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</si>
  <si>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</si>
  <si>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</si>
  <si>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</si>
  <si>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</si>
  <si>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</si>
  <si>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</si>
  <si>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</si>
  <si>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</si>
  <si>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</si>
  <si>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</si>
  <si>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</si>
  <si>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</si>
  <si>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</si>
  <si>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</si>
  <si>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</si>
  <si>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</si>
  <si>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</si>
  <si>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</si>
  <si>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</si>
  <si>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</si>
  <si>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</si>
  <si>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</si>
  <si>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</si>
  <si>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</si>
  <si>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</si>
  <si>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</si>
  <si>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</si>
  <si>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</si>
  <si>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</si>
  <si>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</si>
  <si>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</si>
  <si>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</si>
  <si>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</si>
  <si>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</si>
  <si>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</si>
  <si>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</si>
  <si>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</si>
  <si>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</si>
  <si>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</si>
  <si>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</si>
  <si>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</si>
  <si>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</si>
  <si>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</si>
  <si>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</si>
  <si>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</si>
  <si>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</si>
  <si>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</si>
  <si>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</si>
  <si>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</si>
  <si>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</si>
  <si>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</si>
  <si>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</si>
  <si>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</si>
  <si>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</si>
  <si>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</si>
  <si>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</si>
  <si>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</si>
  <si>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</si>
  <si>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</si>
  <si>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</si>
  <si>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</si>
  <si>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</si>
  <si>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</si>
  <si>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</si>
  <si>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</si>
  <si>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</si>
  <si>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</si>
  <si>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</si>
  <si>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</si>
  <si>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</si>
  <si>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</si>
  <si>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</si>
  <si>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</si>
  <si>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</si>
  <si>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</si>
  <si>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</si>
  <si>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</si>
  <si>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</si>
  <si>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</si>
  <si>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</si>
  <si>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</si>
  <si>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</si>
  <si>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</si>
  <si>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</si>
  <si>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</si>
  <si>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</si>
  <si>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</si>
  <si>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</si>
  <si>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</si>
  <si>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</si>
  <si>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</si>
  <si>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</si>
  <si>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</si>
  <si>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</si>
  <si>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</si>
  <si>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</si>
  <si>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</si>
  <si>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</si>
  <si>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</si>
  <si>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</si>
  <si>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</si>
  <si>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</si>
  <si>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</si>
  <si>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</si>
  <si>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</si>
  <si>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</si>
  <si>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</si>
  <si>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</si>
  <si>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</si>
  <si>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</si>
  <si>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</si>
  <si>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</si>
  <si>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</si>
  <si>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</si>
  <si>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</si>
  <si>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</si>
  <si>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</si>
  <si>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</si>
  <si>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</si>
  <si>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</si>
  <si>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</si>
  <si>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</si>
  <si>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</si>
  <si>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</si>
  <si>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</si>
  <si>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</si>
  <si>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</si>
  <si>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</si>
  <si>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</si>
  <si>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</si>
  <si>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</si>
  <si>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</si>
  <si>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</si>
  <si>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</si>
  <si>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</si>
  <si>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</si>
  <si>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</si>
  <si>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</si>
  <si>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</si>
  <si>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</si>
  <si>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</si>
  <si>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</si>
  <si>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</si>
  <si>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</si>
  <si>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</si>
  <si>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</si>
  <si>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</si>
  <si>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</si>
  <si>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</si>
  <si>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</si>
  <si>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</si>
  <si>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</si>
  <si>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</si>
  <si>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</si>
  <si>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</si>
  <si>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</si>
  <si>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</si>
  <si>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</si>
  <si>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</si>
  <si>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</si>
  <si>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</si>
  <si>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</si>
  <si>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</si>
  <si>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</si>
  <si>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</si>
  <si>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</si>
  <si>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</si>
  <si>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</si>
  <si>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</si>
  <si>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</si>
  <si>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</si>
  <si>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</si>
  <si>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</si>
  <si>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</si>
  <si>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</si>
  <si>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</si>
  <si>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</si>
  <si>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</si>
  <si>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</si>
  <si>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</si>
  <si>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</si>
  <si>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</si>
  <si>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</si>
  <si>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</si>
  <si>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</si>
  <si>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</si>
  <si>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</si>
  <si>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</si>
  <si>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</si>
  <si>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</si>
  <si>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</si>
  <si>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</si>
  <si>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</si>
  <si>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</si>
  <si>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</si>
  <si>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</si>
  <si>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</si>
  <si>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</si>
  <si>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</si>
  <si>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</si>
  <si>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</si>
  <si>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</si>
  <si>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</si>
  <si>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</si>
  <si>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</si>
  <si>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</si>
  <si>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</si>
  <si>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</si>
  <si>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</si>
  <si>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</si>
  <si>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</si>
  <si>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</si>
  <si>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</si>
  <si>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</si>
  <si>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</si>
  <si>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</si>
  <si>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</si>
  <si>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</si>
  <si>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</si>
  <si>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</si>
  <si>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</si>
  <si>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</si>
  <si>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</si>
  <si>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</si>
  <si>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</si>
  <si>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</si>
  <si>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</si>
  <si>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</si>
  <si>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</si>
  <si>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</si>
  <si>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</si>
  <si>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</si>
  <si>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</si>
  <si>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</si>
  <si>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</si>
  <si>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</si>
  <si>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</si>
  <si>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</si>
  <si>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</si>
  <si>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</si>
  <si>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</si>
  <si>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</si>
  <si>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</si>
  <si>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</si>
  <si>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</si>
  <si>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</si>
  <si>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</si>
  <si>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</si>
  <si>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</si>
  <si>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</si>
  <si>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</si>
  <si>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</si>
  <si>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</si>
  <si>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</si>
  <si>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</si>
  <si>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</si>
  <si>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</si>
  <si>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</si>
  <si>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</si>
  <si>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</si>
  <si>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</si>
  <si>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</si>
  <si>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</si>
  <si>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</si>
  <si>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</si>
  <si>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</si>
  <si>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</si>
  <si>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</si>
  <si>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</si>
  <si>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</si>
  <si>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</si>
  <si>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</si>
  <si>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</si>
  <si>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</si>
  <si>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</si>
  <si>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</si>
  <si>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</si>
  <si>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</si>
  <si>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</si>
  <si>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</si>
  <si>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</si>
  <si>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</si>
  <si>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</si>
  <si>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</si>
  <si>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</si>
  <si>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</si>
  <si>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</si>
  <si>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</si>
  <si>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</si>
  <si>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</si>
  <si>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</si>
  <si>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</si>
  <si>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</si>
  <si>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</si>
  <si>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</si>
  <si>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</si>
  <si>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</si>
  <si>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</si>
  <si>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</si>
  <si>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</si>
  <si>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</si>
  <si>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</si>
  <si>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</si>
  <si>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</si>
  <si>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</si>
  <si>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</si>
  <si>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</si>
  <si>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</si>
  <si>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</si>
  <si>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</si>
  <si>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</si>
  <si>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</si>
  <si>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</si>
  <si>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</si>
  <si>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</si>
  <si>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</si>
  <si>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</si>
  <si>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</si>
  <si>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</si>
  <si>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</si>
  <si>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</si>
  <si>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</si>
  <si>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</si>
  <si>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</si>
  <si>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</si>
  <si>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</si>
  <si>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</si>
  <si>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</si>
  <si>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</si>
  <si>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</si>
  <si>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</si>
  <si>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</si>
  <si>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</si>
  <si>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</si>
  <si>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</si>
  <si>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</si>
  <si>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</si>
  <si>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</si>
  <si>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</si>
  <si>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</si>
  <si>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</si>
  <si>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</si>
  <si>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</si>
  <si>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</si>
  <si>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</si>
  <si>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</si>
  <si>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</si>
  <si>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</si>
  <si>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</si>
  <si>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</si>
  <si>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</si>
  <si>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</si>
  <si>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</si>
  <si>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</si>
  <si>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</si>
  <si>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</si>
  <si>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</si>
  <si>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</si>
  <si>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</si>
  <si>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</si>
  <si>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</si>
  <si>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</si>
  <si>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</si>
  <si>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</si>
  <si>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</si>
  <si>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</si>
  <si>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</si>
  <si>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</si>
  <si>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</si>
  <si>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</si>
  <si>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</si>
  <si>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</si>
  <si>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</si>
  <si>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</si>
  <si>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</si>
  <si>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</si>
  <si>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</si>
  <si>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</si>
  <si>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</si>
  <si>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</si>
  <si>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</si>
  <si>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</si>
  <si>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</si>
  <si>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</si>
  <si>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</si>
  <si>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</si>
  <si>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</si>
  <si>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</si>
  <si>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</si>
  <si>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</si>
  <si>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</si>
  <si>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</si>
  <si>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</si>
  <si>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</si>
  <si>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</si>
  <si>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</si>
  <si>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</si>
  <si>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</si>
  <si>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</si>
  <si>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</si>
  <si>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</si>
  <si>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</si>
  <si>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</si>
  <si>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</si>
  <si>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</si>
  <si>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</si>
  <si>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</si>
  <si>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</si>
  <si>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</si>
  <si>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</si>
  <si>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</si>
  <si>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</si>
  <si>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</si>
  <si>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</si>
  <si>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</si>
  <si>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</si>
  <si>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</si>
  <si>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</si>
  <si>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</si>
  <si>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</si>
  <si>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</si>
  <si>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</si>
  <si>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</si>
  <si>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</si>
  <si>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</si>
  <si>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</si>
  <si>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</si>
  <si>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</si>
  <si>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</si>
  <si>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</si>
  <si>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</si>
  <si>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</si>
  <si>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</si>
  <si>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</si>
  <si>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</si>
  <si>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</si>
  <si>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</si>
  <si>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</si>
  <si>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</si>
  <si>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</si>
  <si>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</si>
  <si>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</si>
  <si>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</si>
  <si>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</si>
  <si>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</si>
  <si>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</si>
  <si>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</si>
  <si>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</si>
  <si>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</si>
  <si>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</si>
  <si>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</si>
  <si>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</si>
  <si>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</si>
  <si>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</si>
  <si>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</si>
  <si>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</si>
  <si>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</si>
  <si>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</si>
  <si>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</si>
  <si>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</si>
  <si>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</si>
  <si>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</si>
  <si>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</si>
  <si>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</si>
  <si>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</si>
  <si>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</si>
  <si>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</si>
  <si>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</si>
  <si>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</si>
  <si>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</si>
  <si>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</si>
  <si>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</si>
  <si>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</si>
  <si>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</si>
  <si>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</si>
  <si>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</si>
  <si>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</si>
  <si>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</si>
  <si>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</si>
  <si>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</si>
  <si>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</si>
  <si>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</si>
  <si>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</si>
  <si>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</si>
  <si>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</si>
  <si>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</si>
  <si>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</si>
  <si>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</si>
  <si>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</si>
  <si>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</si>
  <si>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</si>
  <si>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</si>
  <si>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</si>
  <si>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</si>
  <si>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</si>
  <si>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</si>
  <si>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</si>
  <si>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</si>
  <si>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</si>
  <si>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</si>
  <si>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</si>
  <si>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</si>
  <si>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</si>
  <si>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</si>
  <si>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</si>
  <si>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</si>
  <si>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</si>
  <si>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</si>
  <si>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</si>
  <si>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</si>
  <si>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</si>
  <si>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</si>
  <si>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</si>
  <si>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</si>
  <si>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</si>
  <si>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</si>
  <si>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</si>
  <si>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</si>
  <si>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</si>
  <si>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</si>
  <si>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</si>
  <si>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</si>
  <si>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</si>
  <si>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</si>
  <si>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</si>
  <si>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</si>
  <si>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</si>
  <si>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</si>
  <si>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</si>
  <si>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</si>
  <si>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</si>
  <si>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</si>
  <si>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</si>
  <si>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</si>
  <si>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</si>
  <si>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</si>
  <si>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</si>
  <si>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</si>
  <si>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</si>
  <si>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</si>
  <si>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</si>
  <si>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</si>
  <si>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</si>
  <si>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</si>
  <si>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</si>
  <si>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</si>
  <si>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</si>
  <si>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</si>
  <si>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</si>
  <si>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</si>
  <si>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</si>
  <si>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</si>
  <si>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</si>
  <si>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</si>
  <si>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</si>
  <si>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</si>
  <si>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</si>
  <si>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</si>
  <si>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</si>
  <si>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</si>
  <si>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</si>
  <si>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</si>
  <si>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</si>
  <si>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</si>
  <si>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</si>
  <si>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</si>
  <si>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</si>
  <si>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</si>
  <si>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</si>
  <si>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</si>
  <si>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</si>
  <si>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</si>
  <si>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</si>
  <si>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</si>
  <si>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</si>
  <si>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</si>
  <si>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</si>
  <si>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</si>
  <si>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</si>
  <si>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</si>
  <si>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</si>
  <si>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</si>
  <si>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</si>
  <si>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</si>
  <si>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</si>
  <si>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</si>
  <si>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</si>
  <si>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</si>
  <si>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</si>
  <si>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</si>
  <si>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</si>
  <si>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</si>
  <si>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</si>
  <si>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</si>
  <si>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</si>
  <si>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</si>
  <si>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</si>
  <si>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</si>
  <si>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</si>
  <si>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</si>
  <si>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</si>
  <si>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</si>
  <si>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</si>
  <si>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</si>
  <si>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</si>
  <si>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</si>
  <si>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</si>
  <si>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</si>
  <si>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</si>
  <si>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</si>
  <si>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</si>
  <si>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</si>
  <si>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</si>
  <si>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</si>
  <si>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</si>
  <si>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</si>
  <si>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</si>
  <si>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</si>
  <si>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</si>
  <si>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</si>
  <si>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</si>
  <si>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</si>
  <si>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</si>
  <si>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</si>
  <si>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</si>
  <si>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</si>
  <si>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</si>
  <si>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</si>
  <si>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</si>
  <si>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</si>
  <si>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</si>
  <si>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</si>
  <si>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</si>
  <si>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</si>
  <si>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</si>
  <si>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</si>
  <si>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</si>
  <si>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</si>
  <si>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</si>
  <si>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</si>
  <si>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</si>
  <si>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</si>
  <si>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</si>
  <si>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</si>
  <si>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</si>
  <si>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</si>
  <si>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</si>
  <si>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</si>
  <si>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</si>
  <si>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</si>
  <si>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</si>
  <si>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</si>
  <si>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</si>
  <si>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</si>
  <si>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</si>
  <si>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</si>
  <si>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</si>
  <si>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</si>
  <si>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</si>
  <si>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</si>
  <si>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</si>
  <si>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</si>
  <si>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</si>
  <si>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</si>
  <si>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</si>
  <si>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</si>
  <si>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</si>
  <si>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</si>
  <si>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</si>
  <si>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</si>
  <si>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</si>
  <si>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</si>
  <si>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</si>
  <si>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</si>
  <si>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</si>
  <si>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</si>
  <si>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</si>
  <si>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</si>
  <si>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</si>
  <si>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</si>
  <si>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</si>
  <si>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</si>
  <si>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</si>
  <si>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</si>
  <si>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</si>
  <si>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</si>
  <si>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</si>
  <si>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</si>
  <si>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</si>
  <si>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</si>
  <si>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</si>
  <si>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</si>
  <si>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</si>
  <si>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</si>
  <si>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</si>
  <si>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</si>
  <si>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</si>
  <si>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</si>
  <si>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</si>
  <si>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</si>
  <si>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</si>
  <si>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</si>
  <si>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</si>
  <si>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</si>
  <si>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</si>
  <si>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</si>
  <si>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</si>
  <si>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</si>
  <si>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</si>
  <si>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</si>
  <si>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</si>
  <si>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</si>
  <si>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</si>
  <si>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</si>
  <si>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</si>
  <si>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</si>
  <si>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</si>
  <si>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</si>
  <si>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</si>
  <si>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</si>
  <si>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</si>
  <si>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</si>
  <si>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</si>
  <si>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</si>
  <si>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</si>
  <si>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</si>
  <si>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</si>
  <si>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</si>
  <si>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</si>
  <si>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</si>
  <si>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</si>
  <si>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</si>
  <si>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</si>
  <si>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</si>
  <si>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</si>
  <si>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</si>
  <si>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</si>
  <si>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</si>
  <si>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</si>
  <si>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</si>
  <si>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</si>
  <si>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</si>
  <si>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</si>
  <si>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</si>
  <si>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</si>
  <si>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</si>
  <si>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</si>
  <si>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</si>
  <si>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</si>
  <si>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</si>
  <si>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</si>
  <si>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</si>
  <si>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</si>
  <si>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</si>
  <si>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</si>
  <si>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</si>
  <si>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</si>
  <si>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</si>
  <si>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</si>
  <si>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</si>
  <si>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</si>
  <si>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</si>
  <si>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</si>
  <si>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</si>
  <si>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</si>
  <si>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</si>
  <si>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</si>
  <si>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</si>
  <si>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</si>
  <si>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</si>
  <si>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</si>
  <si>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</si>
  <si>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</si>
  <si>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</si>
  <si>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</si>
  <si>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</si>
  <si>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</si>
  <si>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</si>
  <si>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</si>
  <si>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</si>
  <si>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</si>
  <si>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</si>
  <si>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</si>
  <si>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</si>
  <si>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</si>
  <si>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</si>
  <si>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</si>
  <si>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</si>
  <si>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</si>
  <si>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</si>
  <si>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</si>
  <si>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</si>
  <si>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</si>
  <si>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</si>
  <si>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</si>
  <si>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</si>
  <si>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</si>
  <si>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</si>
  <si>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</si>
  <si>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</si>
  <si>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</si>
  <si>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</si>
  <si>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</si>
  <si>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</si>
  <si>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</si>
  <si>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</si>
  <si>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</si>
  <si>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</si>
  <si>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</si>
  <si>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</si>
  <si>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</si>
  <si>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</si>
  <si>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</si>
  <si>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</si>
  <si>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</si>
  <si>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</si>
  <si>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</si>
  <si>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</si>
  <si>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</si>
  <si>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</si>
  <si>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</si>
  <si>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</si>
  <si>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</si>
  <si>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</si>
  <si>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</si>
  <si>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</si>
  <si>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</si>
  <si>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</si>
  <si>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</si>
  <si>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</si>
  <si>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</si>
  <si>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</si>
  <si>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</si>
  <si>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</si>
  <si>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</si>
  <si>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</si>
  <si>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</si>
  <si>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</si>
  <si>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</si>
  <si>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</si>
  <si>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</si>
  <si>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</si>
  <si>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</si>
  <si>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</si>
  <si>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</si>
  <si>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</si>
  <si>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</si>
  <si>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</si>
  <si>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</si>
  <si>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</si>
  <si>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</si>
  <si>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</si>
  <si>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</si>
  <si>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</si>
  <si>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</si>
  <si>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</si>
  <si>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</si>
  <si>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</si>
  <si>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</si>
  <si>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</si>
  <si>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</si>
  <si>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</si>
  <si>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</si>
  <si>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</si>
  <si>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</si>
  <si>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</si>
  <si>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</si>
  <si>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</si>
  <si>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</si>
  <si>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</si>
  <si>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</si>
  <si>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</si>
  <si>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</si>
  <si>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</si>
  <si>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</si>
  <si>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</si>
  <si>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</si>
  <si>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</si>
  <si>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</si>
  <si>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</si>
  <si>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</si>
  <si>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</si>
  <si>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</si>
  <si>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</si>
  <si>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</si>
  <si>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</si>
  <si>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</si>
  <si>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</si>
  <si>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</si>
  <si>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</si>
  <si>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</si>
  <si>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</si>
  <si>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</si>
  <si>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</si>
  <si>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</si>
  <si>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</si>
  <si>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</si>
  <si>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</si>
  <si>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</si>
  <si>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</si>
  <si>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</si>
  <si>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</si>
  <si>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</si>
  <si>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</si>
  <si>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</si>
  <si>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</si>
  <si>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</si>
  <si>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</si>
  <si>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</si>
  <si>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</si>
  <si>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</si>
  <si>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</si>
  <si>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</si>
  <si>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</si>
  <si>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</si>
  <si>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</si>
  <si>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</si>
  <si>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</si>
  <si>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</si>
  <si>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</si>
  <si>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</si>
  <si>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</si>
  <si>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</si>
  <si>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</si>
  <si>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</si>
  <si>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</si>
  <si>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</si>
  <si>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</si>
  <si>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</si>
  <si>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</si>
  <si>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</si>
  <si>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</si>
  <si>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</si>
  <si>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</si>
  <si>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</si>
  <si>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</si>
  <si>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</si>
  <si>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</si>
  <si>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</si>
  <si>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</si>
  <si>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</si>
  <si>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</si>
  <si>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</si>
  <si>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</si>
  <si>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</si>
  <si>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</si>
  <si>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</si>
  <si>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</si>
  <si>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</si>
  <si>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</si>
  <si>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</si>
  <si>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</si>
  <si>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</si>
  <si>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</si>
  <si>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</si>
  <si>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</si>
  <si>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</si>
  <si>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</si>
  <si>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</si>
  <si>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</si>
  <si>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</si>
  <si>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</si>
  <si>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</si>
  <si>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</si>
  <si>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</si>
  <si>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</si>
  <si>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</si>
  <si>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</si>
  <si>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</si>
  <si>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</si>
  <si>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</si>
  <si>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</si>
  <si>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</si>
  <si>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</si>
  <si>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</si>
  <si>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</si>
  <si>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</si>
  <si>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</si>
  <si>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</si>
  <si>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</si>
  <si>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</si>
  <si>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</si>
  <si>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</si>
  <si>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</si>
  <si>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</si>
  <si>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</si>
  <si>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</si>
  <si>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</si>
  <si>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</si>
  <si>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</si>
  <si>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</si>
  <si>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</si>
  <si>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</si>
  <si>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</si>
  <si>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</si>
  <si>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</si>
  <si>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</si>
  <si>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</si>
  <si>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</si>
  <si>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</si>
  <si>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</si>
  <si>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</si>
  <si>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</si>
  <si>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</si>
  <si>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</si>
  <si>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</si>
  <si>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</si>
  <si>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</si>
  <si>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</si>
  <si>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</si>
  <si>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</si>
  <si>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</si>
  <si>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</si>
  <si>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</si>
  <si>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</si>
  <si>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</si>
  <si>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</si>
  <si>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</si>
  <si>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</si>
  <si>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</si>
  <si>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</si>
  <si>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</si>
  <si>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</si>
  <si>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</si>
  <si>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</si>
  <si>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</si>
  <si>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</si>
  <si>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</si>
  <si>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</si>
  <si>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</si>
  <si>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</si>
  <si>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</si>
  <si>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</si>
  <si>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</si>
  <si>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</si>
  <si>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</si>
  <si>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</si>
  <si>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</si>
  <si>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</si>
  <si>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</si>
  <si>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</si>
  <si>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</si>
  <si>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</si>
  <si>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</si>
  <si>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</si>
  <si>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</si>
  <si>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</si>
  <si>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</si>
  <si>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</si>
  <si>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</si>
  <si>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</si>
  <si>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</si>
  <si>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</si>
  <si>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</si>
  <si>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</si>
  <si>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</si>
  <si>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</si>
  <si>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</si>
  <si>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</si>
  <si>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</si>
  <si>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</si>
  <si>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</si>
  <si>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</si>
  <si>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</si>
  <si>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</si>
  <si>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</si>
  <si>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</si>
  <si>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</si>
  <si>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</si>
  <si>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</si>
  <si>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</si>
  <si>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</si>
  <si>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</si>
  <si>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</si>
  <si>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</si>
  <si>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</si>
  <si>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</si>
  <si>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</si>
  <si>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</si>
  <si>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</si>
  <si>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</si>
  <si>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</si>
  <si>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</si>
  <si>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</si>
  <si>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</si>
  <si>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</si>
  <si>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</si>
  <si>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</si>
  <si>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</si>
  <si>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</si>
  <si>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</si>
  <si>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</si>
  <si>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</si>
  <si>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</si>
  <si>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</si>
  <si>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</si>
  <si>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</si>
  <si>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</si>
  <si>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</si>
  <si>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</si>
  <si>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</si>
  <si>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</si>
  <si>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</si>
  <si>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</si>
  <si>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</si>
  <si>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</si>
  <si>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</si>
  <si>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</si>
  <si>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</si>
  <si>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</si>
  <si>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</si>
  <si>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</si>
  <si>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</si>
  <si>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</si>
  <si>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</si>
  <si>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</si>
  <si>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</si>
  <si>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</si>
  <si>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</si>
  <si>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</si>
  <si>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</si>
  <si>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</si>
  <si>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</si>
  <si>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</si>
  <si>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</si>
  <si>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</si>
  <si>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</si>
  <si>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</si>
  <si>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</si>
  <si>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</si>
  <si>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</si>
  <si>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</si>
  <si>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</si>
  <si>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</si>
  <si>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</si>
  <si>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</si>
  <si>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</si>
  <si>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</si>
  <si>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</si>
  <si>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</si>
  <si>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</si>
  <si>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</si>
  <si>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</si>
  <si>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</si>
  <si>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</si>
  <si>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</si>
  <si>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</si>
  <si>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</si>
  <si>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</si>
  <si>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</si>
  <si>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</si>
  <si>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</si>
  <si>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</si>
  <si>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</si>
  <si>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</si>
  <si>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</si>
  <si>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</si>
  <si>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</si>
  <si>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</si>
  <si>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</si>
  <si>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</si>
  <si>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</si>
  <si>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</si>
  <si>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</si>
  <si>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</si>
  <si>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</si>
  <si>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</si>
  <si>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</si>
  <si>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</si>
  <si>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</si>
  <si>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</si>
  <si>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</si>
  <si>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</si>
  <si>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</si>
  <si>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</si>
  <si>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</si>
  <si>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</si>
  <si>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</si>
  <si>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</si>
  <si>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</si>
  <si>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</si>
  <si>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</si>
  <si>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</si>
  <si>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</si>
  <si>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</si>
  <si>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</si>
  <si>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</si>
  <si>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</si>
  <si>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</si>
  <si>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</si>
  <si>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</si>
  <si>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</si>
  <si>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</si>
  <si>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</si>
  <si>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</si>
  <si>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</si>
  <si>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</si>
  <si>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</si>
  <si>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</si>
  <si>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</si>
  <si>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</si>
  <si>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</si>
  <si>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</si>
  <si>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</si>
  <si>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</si>
  <si>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</si>
  <si>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</si>
  <si>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</si>
  <si>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</si>
  <si>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</si>
  <si>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</si>
  <si>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</si>
  <si>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</si>
  <si>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</si>
  <si>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</si>
  <si>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</si>
  <si>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</si>
  <si>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</si>
  <si>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</si>
  <si>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</si>
  <si>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</si>
  <si>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</si>
  <si>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</si>
  <si>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</si>
  <si>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</si>
  <si>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</si>
  <si>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</si>
  <si>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</si>
  <si>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</si>
  <si>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</si>
  <si>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</si>
  <si>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</si>
  <si>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</si>
  <si>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</si>
  <si>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</si>
  <si>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</si>
  <si>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</si>
  <si>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</si>
  <si>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</si>
  <si>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</si>
  <si>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</si>
  <si>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</si>
  <si>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</si>
  <si>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</si>
  <si>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</si>
  <si>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</si>
  <si>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</si>
  <si>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</si>
  <si>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</si>
  <si>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</si>
  <si>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</si>
  <si>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</si>
  <si>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</si>
  <si>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</si>
  <si>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</si>
  <si>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</si>
  <si>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</si>
  <si>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</si>
  <si>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</si>
  <si>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</si>
  <si>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</si>
  <si>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</si>
  <si>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</si>
  <si>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</si>
  <si>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</si>
  <si>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</si>
  <si>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</si>
  <si>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</si>
  <si>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</si>
  <si>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</si>
  <si>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</si>
  <si>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</si>
  <si>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</si>
  <si>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</si>
  <si>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</si>
  <si>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</si>
  <si>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</si>
  <si>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</si>
  <si>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</si>
  <si>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</si>
  <si>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</si>
  <si>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</si>
  <si>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</si>
  <si>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</si>
  <si>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</si>
  <si>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</si>
  <si>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</si>
  <si>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</si>
  <si>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</si>
  <si>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</si>
  <si>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</si>
  <si>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</si>
  <si>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</si>
  <si>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</si>
  <si>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</si>
  <si>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</si>
  <si>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</si>
  <si>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</si>
  <si>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</si>
  <si>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</si>
  <si>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</si>
  <si>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</si>
  <si>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</si>
  <si>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</si>
  <si>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</si>
  <si>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</si>
  <si>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</si>
  <si>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</si>
  <si>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</si>
  <si>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</si>
  <si>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</si>
  <si>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</si>
  <si>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</si>
  <si>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</si>
  <si>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</si>
  <si>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</si>
  <si>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</si>
  <si>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</si>
  <si>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</si>
  <si>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</si>
  <si>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</si>
  <si>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</si>
  <si>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</si>
  <si>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</si>
  <si>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</si>
  <si>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</si>
  <si>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</si>
  <si>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</si>
  <si>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</si>
  <si>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</si>
  <si>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</si>
  <si>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</si>
  <si>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</si>
  <si>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</si>
  <si>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</si>
  <si>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</si>
  <si>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</si>
  <si>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</si>
  <si>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</si>
  <si>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</si>
  <si>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</si>
  <si>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</si>
  <si>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</si>
  <si>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</si>
  <si>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</si>
  <si>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</si>
  <si>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</si>
  <si>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</si>
  <si>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</si>
  <si>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</si>
  <si>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</si>
  <si>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</si>
  <si>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</si>
  <si>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</si>
  <si>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</si>
  <si>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</si>
  <si>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</si>
  <si>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</si>
  <si>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</si>
  <si>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</si>
  <si>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</si>
  <si>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</si>
  <si>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</si>
  <si>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</si>
  <si>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</si>
  <si>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</si>
  <si>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</si>
  <si>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</si>
  <si>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</si>
  <si>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</si>
  <si>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</si>
  <si>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</si>
  <si>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</si>
  <si>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</si>
  <si>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</si>
  <si>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</si>
  <si>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</si>
  <si>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</si>
  <si>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</si>
  <si>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</si>
  <si>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</si>
  <si>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</si>
  <si>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</si>
  <si>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</si>
  <si>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</si>
  <si>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</si>
  <si>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</si>
  <si>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</si>
  <si>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</si>
  <si>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</si>
  <si>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</si>
  <si>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</si>
  <si>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</si>
  <si>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</si>
  <si>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</si>
  <si>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</si>
  <si>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</si>
  <si>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</si>
  <si>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</si>
  <si>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</si>
  <si>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</si>
  <si>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</si>
  <si>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</si>
  <si>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</si>
  <si>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</si>
  <si>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</si>
  <si>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</si>
  <si>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</si>
  <si>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</si>
  <si>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</si>
  <si>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</si>
  <si>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</si>
  <si>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</si>
  <si>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</si>
  <si>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</si>
  <si>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</si>
  <si>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</si>
  <si>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</si>
  <si>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</si>
  <si>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</si>
  <si>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</si>
  <si>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</si>
  <si>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</si>
  <si>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</si>
  <si>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</si>
  <si>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</si>
  <si>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</si>
  <si>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</si>
  <si>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</si>
  <si>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</si>
  <si>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</si>
  <si>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</si>
  <si>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</si>
  <si>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</si>
  <si>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</si>
  <si>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</si>
  <si>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</si>
  <si>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</si>
  <si>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</si>
  <si>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</si>
  <si>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</si>
  <si>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</si>
  <si>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</si>
  <si>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</si>
  <si>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</si>
  <si>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</si>
  <si>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</si>
  <si>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</si>
  <si>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</si>
  <si>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</si>
  <si>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</si>
  <si>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</si>
  <si>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</si>
  <si>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</si>
  <si>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</si>
  <si>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</si>
  <si>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</si>
  <si>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</si>
  <si>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</si>
  <si>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</si>
  <si>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</si>
  <si>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</si>
  <si>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</si>
  <si>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</si>
  <si>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</si>
  <si>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</si>
  <si>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</si>
  <si>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</si>
  <si>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</si>
  <si>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</si>
  <si>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</si>
  <si>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</si>
  <si>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</si>
  <si>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</si>
  <si>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</si>
  <si>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</si>
  <si>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</si>
  <si>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</si>
  <si>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</si>
  <si>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</si>
  <si>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</si>
  <si>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</si>
  <si>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</si>
  <si>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</si>
  <si>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</si>
  <si>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</si>
  <si>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</si>
  <si>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</si>
  <si>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</si>
  <si>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</si>
  <si>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</si>
  <si>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</si>
  <si>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</si>
  <si>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</si>
  <si>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</si>
  <si>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</si>
  <si>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</si>
  <si>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</si>
  <si>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</si>
  <si>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</si>
  <si>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</si>
  <si>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</si>
  <si>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</si>
  <si>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</si>
  <si>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</si>
  <si>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</si>
  <si>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</si>
  <si>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</si>
  <si>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</si>
  <si>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</si>
  <si>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</si>
  <si>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</si>
  <si>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</si>
  <si>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</si>
  <si>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</si>
  <si>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</si>
  <si>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</si>
  <si>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</si>
  <si>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</si>
  <si>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</si>
  <si>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</si>
  <si>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</si>
  <si>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</si>
  <si>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</si>
  <si>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</si>
  <si>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</si>
  <si>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</si>
  <si>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</si>
  <si>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</si>
  <si>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</si>
  <si>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</si>
  <si>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</si>
  <si>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</si>
  <si>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</si>
  <si>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</si>
  <si>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</si>
  <si>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</si>
  <si>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</si>
  <si>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</si>
  <si>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</si>
  <si>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</si>
  <si>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</si>
  <si>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</si>
  <si>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</si>
  <si>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</si>
  <si>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</si>
  <si>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</si>
  <si>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</si>
  <si>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</si>
  <si>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</si>
  <si>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</si>
  <si>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</si>
  <si>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</si>
  <si>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</si>
  <si>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</si>
  <si>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</si>
  <si>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</si>
  <si>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</si>
  <si>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</si>
  <si>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</si>
  <si>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</si>
  <si>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</si>
  <si>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</si>
  <si>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</si>
  <si>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</si>
  <si>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</si>
  <si>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</si>
  <si>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</si>
  <si>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</si>
  <si>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</si>
  <si>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</si>
  <si>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</si>
  <si>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</si>
  <si>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</si>
  <si>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</si>
  <si>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</si>
  <si>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</si>
  <si>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</si>
  <si>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</si>
  <si>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</si>
  <si>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</si>
  <si>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</si>
  <si>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</si>
  <si>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</si>
  <si>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</si>
  <si>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</si>
  <si>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</si>
  <si>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</si>
  <si>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</si>
  <si>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</si>
  <si>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</si>
  <si>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</si>
  <si>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</si>
  <si>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</si>
  <si>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</si>
  <si>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</si>
  <si>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</si>
  <si>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</si>
  <si>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</si>
  <si>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</si>
  <si>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</si>
  <si>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</si>
  <si>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</si>
  <si>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</si>
  <si>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</si>
  <si>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</si>
  <si>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</si>
  <si>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</si>
  <si>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</si>
  <si>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</si>
  <si>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</si>
  <si>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</si>
  <si>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</si>
  <si>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</si>
  <si>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</si>
  <si>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</si>
  <si>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</si>
  <si>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</si>
  <si>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</si>
  <si>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</si>
  <si>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</si>
  <si>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</si>
  <si>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</si>
  <si>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</si>
  <si>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</si>
  <si>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</si>
  <si>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</si>
  <si>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</si>
  <si>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</si>
  <si>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</si>
  <si>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</si>
  <si>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</si>
  <si>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</si>
  <si>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</si>
  <si>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</si>
  <si>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</si>
  <si>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</si>
  <si>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</si>
  <si>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</si>
  <si>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</si>
  <si>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</si>
  <si>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</si>
  <si>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</si>
  <si>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</si>
  <si>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</si>
  <si>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</si>
  <si>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</si>
  <si>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</si>
  <si>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</si>
  <si>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</si>
  <si>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</si>
  <si>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</si>
  <si>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</si>
  <si>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</si>
  <si>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</si>
  <si>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</si>
  <si>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</si>
  <si>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</si>
  <si>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</si>
  <si>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</si>
  <si>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</si>
  <si>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</si>
  <si>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</si>
  <si>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</si>
  <si>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</si>
  <si>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</si>
  <si>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</si>
  <si>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</si>
  <si>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</si>
  <si>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</si>
  <si>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</si>
  <si>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</si>
  <si>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</si>
  <si>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</si>
  <si>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</si>
  <si>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</si>
  <si>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</si>
  <si>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</si>
  <si>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</si>
  <si>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</si>
  <si>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</si>
  <si>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</si>
  <si>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</si>
  <si>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</si>
  <si>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</si>
  <si>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</si>
  <si>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</si>
  <si>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</si>
  <si>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</si>
  <si>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</si>
  <si>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</si>
  <si>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</si>
  <si>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</si>
  <si>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</si>
  <si>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</si>
  <si>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</si>
  <si>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</si>
  <si>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</si>
  <si>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</si>
  <si>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</si>
  <si>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</si>
  <si>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</si>
  <si>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</si>
  <si>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</si>
  <si>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</si>
  <si>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</si>
  <si>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</si>
  <si>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</si>
  <si>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</si>
  <si>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</si>
  <si>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</si>
  <si>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</si>
  <si>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</si>
  <si>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</si>
  <si>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</si>
  <si>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</si>
  <si>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</si>
  <si>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</si>
  <si>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</si>
  <si>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</si>
  <si>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</si>
  <si>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</si>
  <si>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</si>
  <si>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</si>
  <si>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</si>
  <si>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</si>
  <si>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</si>
  <si>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</si>
  <si>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</si>
  <si>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</si>
  <si>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</si>
  <si>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</si>
  <si>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</si>
  <si>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</si>
  <si>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</si>
  <si>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</si>
  <si>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</si>
  <si>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</si>
  <si>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</si>
  <si>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</si>
  <si>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</si>
  <si>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</si>
  <si>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</si>
  <si>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</si>
  <si>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</si>
  <si>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</si>
  <si>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</si>
  <si>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</si>
  <si>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</si>
  <si>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</si>
  <si>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</si>
  <si>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</si>
  <si>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</si>
  <si>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</si>
  <si>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</si>
  <si>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</si>
  <si>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</si>
  <si>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</si>
  <si>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</si>
  <si>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</si>
  <si>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</si>
  <si>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</si>
  <si>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</si>
  <si>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</si>
  <si>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</si>
  <si>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</si>
  <si>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</si>
  <si>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</si>
  <si>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</si>
  <si>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</si>
  <si>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</si>
  <si>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</si>
  <si>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</si>
  <si>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</si>
  <si>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</si>
  <si>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</si>
  <si>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</si>
  <si>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</si>
  <si>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</si>
  <si>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</si>
  <si>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</si>
  <si>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</si>
  <si>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</si>
  <si>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</si>
  <si>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</si>
  <si>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</si>
  <si>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</si>
  <si>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</si>
  <si>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</si>
  <si>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</si>
  <si>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</si>
  <si>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</si>
  <si>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</si>
  <si>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</si>
  <si>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</si>
  <si>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</si>
  <si>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</si>
  <si>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</si>
  <si>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</si>
  <si>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</si>
  <si>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</si>
  <si>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</si>
  <si>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</si>
  <si>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</si>
  <si>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</si>
  <si>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</si>
  <si>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</si>
  <si>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</si>
  <si>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</si>
  <si>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</si>
  <si>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</si>
  <si>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</si>
  <si>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</si>
  <si>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</si>
  <si>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</si>
  <si>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</si>
  <si>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</si>
  <si>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</si>
  <si>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</si>
  <si>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</si>
  <si>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</si>
  <si>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</si>
  <si>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</si>
  <si>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</si>
  <si>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</si>
  <si>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</si>
  <si>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</si>
  <si>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</si>
  <si>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</si>
  <si>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</si>
  <si>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</si>
  <si>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</si>
  <si>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</si>
  <si>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</si>
  <si>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</si>
  <si>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</si>
  <si>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</si>
  <si>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</si>
  <si>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</si>
  <si>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</si>
  <si>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</si>
  <si>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</si>
  <si>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</si>
  <si>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</si>
  <si>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</si>
  <si>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</si>
  <si>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</si>
  <si>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</si>
  <si>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</si>
  <si>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</si>
  <si>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</si>
  <si>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</si>
  <si>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</si>
  <si>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</si>
  <si>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</si>
  <si>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</si>
  <si>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</si>
  <si>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</si>
  <si>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</si>
  <si>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</si>
  <si>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</si>
  <si>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</si>
  <si>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</si>
  <si>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</si>
  <si>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</si>
  <si>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</si>
  <si>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</si>
  <si>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</si>
  <si>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</si>
  <si>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</si>
  <si>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</si>
  <si>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</si>
  <si>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</si>
  <si>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</si>
  <si>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</si>
  <si>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</si>
  <si>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</si>
  <si>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</si>
  <si>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</si>
  <si>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</si>
  <si>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</si>
  <si>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</si>
  <si>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</si>
  <si>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</si>
  <si>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</si>
  <si>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</si>
  <si>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</si>
  <si>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</si>
  <si>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</si>
  <si>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</si>
  <si>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</si>
  <si>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</si>
  <si>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</si>
  <si>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</si>
  <si>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</si>
  <si>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</si>
  <si>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</si>
  <si>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</si>
  <si>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</si>
  <si>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</si>
  <si>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</si>
  <si>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</si>
  <si>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</si>
  <si>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</si>
  <si>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</si>
  <si>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</si>
  <si>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</si>
  <si>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</si>
  <si>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</si>
  <si>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</si>
  <si>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</si>
  <si>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</si>
  <si>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</si>
  <si>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</si>
  <si>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</si>
  <si>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</si>
  <si>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</si>
  <si>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</si>
  <si>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</si>
  <si>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</si>
  <si>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</si>
  <si>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</si>
  <si>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</si>
  <si>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</si>
  <si>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</si>
  <si>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</si>
  <si>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</si>
  <si>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</si>
  <si>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</si>
  <si>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</si>
  <si>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</si>
  <si>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</si>
  <si>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</si>
  <si>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</si>
  <si>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</si>
  <si>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</si>
  <si>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</si>
  <si>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</si>
  <si>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</si>
  <si>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</si>
  <si>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</si>
  <si>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</si>
  <si>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</si>
  <si>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</si>
  <si>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</si>
  <si>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</si>
  <si>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</si>
  <si>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</si>
  <si>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</si>
  <si>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</si>
  <si>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</si>
  <si>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</si>
  <si>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</si>
  <si>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</si>
  <si>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</si>
  <si>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</si>
  <si>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</si>
  <si>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</si>
  <si>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</si>
  <si>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</si>
  <si>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</si>
  <si>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</si>
  <si>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</si>
  <si>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</si>
  <si>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</si>
  <si>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</si>
  <si>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</si>
  <si>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</si>
  <si>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</si>
  <si>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</si>
  <si>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</si>
  <si>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</si>
  <si>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</si>
  <si>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</si>
  <si>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</si>
  <si>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</si>
  <si>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</si>
  <si>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</si>
  <si>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</si>
  <si>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</si>
  <si>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</si>
  <si>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</si>
  <si>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</si>
  <si>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</si>
  <si>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</si>
  <si>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</si>
  <si>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</si>
  <si>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</si>
  <si>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</si>
  <si>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</si>
  <si>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</si>
  <si>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</si>
  <si>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</si>
  <si>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</si>
  <si>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</si>
  <si>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</si>
  <si>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</si>
  <si>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</si>
  <si>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</si>
  <si>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</si>
  <si>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</si>
  <si>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</si>
  <si>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</si>
  <si>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</si>
  <si>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</si>
  <si>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</si>
  <si>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</si>
  <si>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</si>
  <si>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</si>
  <si>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</si>
  <si>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</si>
  <si>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</si>
  <si>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</si>
  <si>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</si>
  <si>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</si>
  <si>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</si>
  <si>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</si>
  <si>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</si>
  <si>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</si>
  <si>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</si>
  <si>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</si>
  <si>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</si>
  <si>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</si>
  <si>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</si>
  <si>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</si>
  <si>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</si>
  <si>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</si>
  <si>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</si>
  <si>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</si>
  <si>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</si>
  <si>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</si>
  <si>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</si>
  <si>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</si>
  <si>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</si>
  <si>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</si>
  <si>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</si>
  <si>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</si>
  <si>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</si>
  <si>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</si>
  <si>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</si>
  <si>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</si>
  <si>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</si>
  <si>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</si>
  <si>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</si>
  <si>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</si>
  <si>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</si>
  <si>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</si>
  <si>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</si>
  <si>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</si>
  <si>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</si>
  <si>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</si>
  <si>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</si>
  <si>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</si>
  <si>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</si>
  <si>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</si>
  <si>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</si>
  <si>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</si>
  <si>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</si>
  <si>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</si>
  <si>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</si>
  <si>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</si>
  <si>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</si>
  <si>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</si>
  <si>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</si>
  <si>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</si>
  <si>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</si>
  <si>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</si>
  <si>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</si>
  <si>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</si>
  <si>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</si>
  <si>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</si>
  <si>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</si>
  <si>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</si>
  <si>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</si>
  <si>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</si>
  <si>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</si>
  <si>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</si>
  <si>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</si>
  <si>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</si>
  <si>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</si>
  <si>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</si>
  <si>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</si>
  <si>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</si>
  <si>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</si>
  <si>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</si>
  <si>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</si>
  <si>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</si>
  <si>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</si>
  <si>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</si>
  <si>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</si>
  <si>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</si>
  <si>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</si>
  <si>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</si>
  <si>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</si>
  <si>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</si>
  <si>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</si>
  <si>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</si>
  <si>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</si>
  <si>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</si>
  <si>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</si>
  <si>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</si>
  <si>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</si>
  <si>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</si>
  <si>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</si>
  <si>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</si>
  <si>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</si>
  <si>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</si>
  <si>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</si>
  <si>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</si>
  <si>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</si>
  <si>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</si>
  <si>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</si>
  <si>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</si>
  <si>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</si>
  <si>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</si>
  <si>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</si>
  <si>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</si>
  <si>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</si>
  <si>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</si>
  <si>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</si>
  <si>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</si>
  <si>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</si>
  <si>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</si>
  <si>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</si>
  <si>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</si>
  <si>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</si>
  <si>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</si>
  <si>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</si>
  <si>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</si>
  <si>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</si>
  <si>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</si>
  <si>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</si>
  <si>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</si>
  <si>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</si>
  <si>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</si>
  <si>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</si>
  <si>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</si>
  <si>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</si>
  <si>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</si>
  <si>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</si>
  <si>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</si>
  <si>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</si>
  <si>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</si>
  <si>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</si>
  <si>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</si>
  <si>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</si>
  <si>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</si>
  <si>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</si>
  <si>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</si>
  <si>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</si>
  <si>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</si>
  <si>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</si>
  <si>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</si>
  <si>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</si>
  <si>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</si>
  <si>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</si>
  <si>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</si>
  <si>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</si>
  <si>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</si>
  <si>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</si>
  <si>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</si>
  <si>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</si>
  <si>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</si>
  <si>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</si>
  <si>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</si>
  <si>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</si>
  <si>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</si>
  <si>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</si>
  <si>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</si>
  <si>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</si>
  <si>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</si>
  <si>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</si>
  <si>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</si>
  <si>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</si>
  <si>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</si>
  <si>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</si>
  <si>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</si>
  <si>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</si>
  <si>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</si>
  <si>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</si>
  <si>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</si>
  <si>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</si>
  <si>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</si>
  <si>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</si>
  <si>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</si>
  <si>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</si>
  <si>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</si>
  <si>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</si>
  <si>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</si>
  <si>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</si>
  <si>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</si>
  <si>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</si>
  <si>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</si>
  <si>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</si>
  <si>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</si>
  <si>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</si>
  <si>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</si>
  <si>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</si>
  <si>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</si>
  <si>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</si>
  <si>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</si>
  <si>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</si>
  <si>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</si>
  <si>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</si>
  <si>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</si>
  <si>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</si>
  <si>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</si>
  <si>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</si>
  <si>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</si>
  <si>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</si>
  <si>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</si>
  <si>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</si>
  <si>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</si>
  <si>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</si>
  <si>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</si>
  <si>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</si>
  <si>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</si>
  <si>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</si>
  <si>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</si>
  <si>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</si>
  <si>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</si>
  <si>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</si>
  <si>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</si>
  <si>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</si>
  <si>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</si>
  <si>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</si>
  <si>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</si>
  <si>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</si>
  <si>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</si>
  <si>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</si>
  <si>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</si>
  <si>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</si>
  <si>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</si>
  <si>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</si>
  <si>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</si>
  <si>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</si>
  <si>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</si>
  <si>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</si>
  <si>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</si>
  <si>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</si>
  <si>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</si>
  <si>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</si>
  <si>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</si>
  <si>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</si>
  <si>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</si>
  <si>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</si>
  <si>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</si>
  <si>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</si>
  <si>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</si>
  <si>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</si>
  <si>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</si>
  <si>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</si>
  <si>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</si>
  <si>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</si>
  <si>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</si>
  <si>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</si>
  <si>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</si>
  <si>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</si>
  <si>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</si>
  <si>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</si>
  <si>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</si>
  <si>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</si>
  <si>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</si>
  <si>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</si>
  <si>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</si>
  <si>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</si>
  <si>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</si>
  <si>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</si>
  <si>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</si>
  <si>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</si>
  <si>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</si>
  <si>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</si>
  <si>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</si>
  <si>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</si>
  <si>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</si>
  <si>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</si>
  <si>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</si>
  <si>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</si>
  <si>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</si>
  <si>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</si>
  <si>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</si>
  <si>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</si>
  <si>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</si>
  <si>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</si>
  <si>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</si>
  <si>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</si>
  <si>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</si>
  <si>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</si>
  <si>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</si>
  <si>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</si>
  <si>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</si>
  <si>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</si>
  <si>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</si>
  <si>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</si>
  <si>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</si>
  <si>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</si>
  <si>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</si>
  <si>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</si>
  <si>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</si>
  <si>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</si>
  <si>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</si>
  <si>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</si>
  <si>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</si>
  <si>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</si>
  <si>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</si>
  <si>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</si>
  <si>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</si>
  <si>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</si>
  <si>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</si>
  <si>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</si>
  <si>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</si>
  <si>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</si>
  <si>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</si>
  <si>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</si>
  <si>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</si>
  <si>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</si>
  <si>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</si>
  <si>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</si>
  <si>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</si>
  <si>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</si>
  <si>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</si>
  <si>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</si>
  <si>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</si>
  <si>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</si>
  <si>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</si>
  <si>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</si>
  <si>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</si>
  <si>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</si>
  <si>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</si>
  <si>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</si>
  <si>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</si>
  <si>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</si>
  <si>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</si>
  <si>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</si>
  <si>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</si>
  <si>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</si>
  <si>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</si>
  <si>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</si>
  <si>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</si>
  <si>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</si>
  <si>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</si>
  <si>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</si>
  <si>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</si>
  <si>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</si>
  <si>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</si>
  <si>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</si>
  <si>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</si>
  <si>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</si>
  <si>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</si>
  <si>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</si>
  <si>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</si>
  <si>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</si>
  <si>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</si>
  <si>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</si>
  <si>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</si>
  <si>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</si>
  <si>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</si>
  <si>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</si>
  <si>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</si>
  <si>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</si>
  <si>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</si>
  <si>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</si>
  <si>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</si>
  <si>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</si>
  <si>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</si>
  <si>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</si>
  <si>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</si>
  <si>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</si>
  <si>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</si>
  <si>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</si>
  <si>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</si>
  <si>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</si>
  <si>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</si>
  <si>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</si>
  <si>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</si>
  <si>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</si>
  <si>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</si>
  <si>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</si>
  <si>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</si>
  <si>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</si>
  <si>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</si>
  <si>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</si>
  <si>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</si>
  <si>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</si>
  <si>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</si>
  <si>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</si>
  <si>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</si>
  <si>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</si>
  <si>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</si>
  <si>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</si>
  <si>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</si>
  <si>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</si>
  <si>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</si>
  <si>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</si>
  <si>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</si>
  <si>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</si>
  <si>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</si>
  <si>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</si>
  <si>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</si>
  <si>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</si>
  <si>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</si>
  <si>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</si>
  <si>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</si>
  <si>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</si>
  <si>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</si>
  <si>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</si>
  <si>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</si>
  <si>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</si>
  <si>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</si>
  <si>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</si>
  <si>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</si>
  <si>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</si>
  <si>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</si>
  <si>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</si>
  <si>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</si>
  <si>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</si>
  <si>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</si>
  <si>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</si>
  <si>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</si>
  <si>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</si>
  <si>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</si>
  <si>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</si>
  <si>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</si>
  <si>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</si>
  <si>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</si>
  <si>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</si>
  <si>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</si>
  <si>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</si>
  <si>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</si>
  <si>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</si>
  <si>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</si>
  <si>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</si>
  <si>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</si>
  <si>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</si>
  <si>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</si>
  <si>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</si>
  <si>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</si>
  <si>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</si>
  <si>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</si>
  <si>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</si>
  <si>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</si>
  <si>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</si>
  <si>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</si>
  <si>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</si>
  <si>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</si>
  <si>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</si>
  <si>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</si>
  <si>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</si>
  <si>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</si>
  <si>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</si>
  <si>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</si>
  <si>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</si>
  <si>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</si>
  <si>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</si>
  <si>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</si>
  <si>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</si>
  <si>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</si>
  <si>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</si>
  <si>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</si>
  <si>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</si>
  <si>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</si>
  <si>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</si>
  <si>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</si>
  <si>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</si>
  <si>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</si>
  <si>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</si>
  <si>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</si>
  <si>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</si>
  <si>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</si>
  <si>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</si>
  <si>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</si>
  <si>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</si>
  <si>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</si>
  <si>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</si>
  <si>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</si>
  <si>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</si>
  <si>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</si>
  <si>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</si>
  <si>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</si>
  <si>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</si>
  <si>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</si>
  <si>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</si>
  <si>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</si>
  <si>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</si>
  <si>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</si>
  <si>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</si>
  <si>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</si>
  <si>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</si>
  <si>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</si>
  <si>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</si>
  <si>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</si>
  <si>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</si>
  <si>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</si>
  <si>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</si>
  <si>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</si>
  <si>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</si>
  <si>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</si>
  <si>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</si>
  <si>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</si>
  <si>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</si>
  <si>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</si>
  <si>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</si>
  <si>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</si>
  <si>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</si>
  <si>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</si>
  <si>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</si>
  <si>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</si>
  <si>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</si>
  <si>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</si>
  <si>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</si>
  <si>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</si>
  <si>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</si>
  <si>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</si>
  <si>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</si>
  <si>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</si>
  <si>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</si>
  <si>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</si>
  <si>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</si>
  <si>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</si>
  <si>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</si>
  <si>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</si>
  <si>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</si>
  <si>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</si>
  <si>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</si>
  <si>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</si>
  <si>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</si>
  <si>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</si>
  <si>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</si>
  <si>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</si>
  <si>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</si>
  <si>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</si>
  <si>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</si>
  <si>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</si>
  <si>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</si>
  <si>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</si>
  <si>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</si>
  <si>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</si>
  <si>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</si>
  <si>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</si>
  <si>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</si>
  <si>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</si>
  <si>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</si>
  <si>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</si>
  <si>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</si>
  <si>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</si>
  <si>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</si>
  <si>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</si>
  <si>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</si>
  <si>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</si>
  <si>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</si>
  <si>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</si>
  <si>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</si>
  <si>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</si>
  <si>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</si>
  <si>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</si>
  <si>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</si>
  <si>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</si>
  <si>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</si>
  <si>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</si>
  <si>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</si>
  <si>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</si>
  <si>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</si>
  <si>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</si>
  <si>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</si>
  <si>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</si>
  <si>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</si>
  <si>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</si>
  <si>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</si>
  <si>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</si>
  <si>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</si>
  <si>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</si>
  <si>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</si>
  <si>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</si>
  <si>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</si>
  <si>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</si>
  <si>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</si>
  <si>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</si>
  <si>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</si>
  <si>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</si>
  <si>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</si>
  <si>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</si>
  <si>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</si>
  <si>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</si>
  <si>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</si>
  <si>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</si>
  <si>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</si>
  <si>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</si>
  <si>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</si>
  <si>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</si>
  <si>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</si>
  <si>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</si>
  <si>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</si>
  <si>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</si>
  <si>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</si>
  <si>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</si>
  <si>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</si>
  <si>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</si>
  <si>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</si>
  <si>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</si>
  <si>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</si>
  <si>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</si>
  <si>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</si>
  <si>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</si>
  <si>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</si>
  <si>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</si>
  <si>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</si>
  <si>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</si>
  <si>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</si>
  <si>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</si>
  <si>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</si>
  <si>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</si>
  <si>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</si>
  <si>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</si>
  <si>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</si>
  <si>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</si>
  <si>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</si>
  <si>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</si>
  <si>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</si>
  <si>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</si>
  <si>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</si>
  <si>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</si>
  <si>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</si>
  <si>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</si>
  <si>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</si>
  <si>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</si>
  <si>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</si>
  <si>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</si>
  <si>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</si>
  <si>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</si>
  <si>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</si>
  <si>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</si>
  <si>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</si>
  <si>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</si>
  <si>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</si>
  <si>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</si>
  <si>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</si>
  <si>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</si>
  <si>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</si>
  <si>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</si>
  <si>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</si>
  <si>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</si>
  <si>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</si>
  <si>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</si>
  <si>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</si>
  <si>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</si>
  <si>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</si>
  <si>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</si>
  <si>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</si>
  <si>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</si>
  <si>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</si>
  <si>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</si>
  <si>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</si>
  <si>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</si>
  <si>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</si>
  <si>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</si>
  <si>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</si>
  <si>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</si>
  <si>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</si>
  <si>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</si>
  <si>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</si>
  <si>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</si>
  <si>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</si>
  <si>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</si>
  <si>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</si>
  <si>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</si>
  <si>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</si>
  <si>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</si>
  <si>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</si>
  <si>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</si>
  <si>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</si>
  <si>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</si>
  <si>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</si>
  <si>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</si>
  <si>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</si>
  <si>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</si>
  <si>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</si>
  <si>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</si>
  <si>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</si>
  <si>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</si>
  <si>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</si>
  <si>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</si>
  <si>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</si>
  <si>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</si>
  <si>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</si>
  <si>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</si>
  <si>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</si>
  <si>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</si>
  <si>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</si>
  <si>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</si>
  <si>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</si>
  <si>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</si>
  <si>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</si>
  <si>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</si>
  <si>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</si>
  <si>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</si>
  <si>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</si>
  <si>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</si>
  <si>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</si>
  <si>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</si>
  <si>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</si>
  <si>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</si>
  <si>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</si>
  <si>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</si>
  <si>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</si>
  <si>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</si>
  <si>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</si>
  <si>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</si>
  <si>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</si>
  <si>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</si>
  <si>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</si>
  <si>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</si>
  <si>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</si>
  <si>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</si>
  <si>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</si>
  <si>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</si>
  <si>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</si>
  <si>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</si>
  <si>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</si>
  <si>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</si>
  <si>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</si>
  <si>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</si>
  <si>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</si>
  <si>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</si>
  <si>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</si>
  <si>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</si>
  <si>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</si>
  <si>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</si>
  <si>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</si>
  <si>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</si>
  <si>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</si>
  <si>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</si>
  <si>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</si>
  <si>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</si>
  <si>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</si>
  <si>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</si>
  <si>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</si>
  <si>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</si>
  <si>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</si>
  <si>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</si>
  <si>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</si>
  <si>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</si>
  <si>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</si>
  <si>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</si>
  <si>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</si>
  <si>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</si>
  <si>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</si>
  <si>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</si>
  <si>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</si>
  <si>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</si>
  <si>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</si>
  <si>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</si>
  <si>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</si>
  <si>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</si>
  <si>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</si>
  <si>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</si>
  <si>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</si>
  <si>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</si>
  <si>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</si>
  <si>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</si>
  <si>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</si>
  <si>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</si>
  <si>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</si>
  <si>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</si>
  <si>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</si>
  <si>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</si>
  <si>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</si>
  <si>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</si>
  <si>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</si>
  <si>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</si>
  <si>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</si>
  <si>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</si>
  <si>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</si>
  <si>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</si>
  <si>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</si>
  <si>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</si>
  <si>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</si>
  <si>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</si>
  <si>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</si>
  <si>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</si>
  <si>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</si>
  <si>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</si>
  <si>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</si>
  <si>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</si>
  <si>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</si>
  <si>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</si>
  <si>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</si>
  <si>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</si>
  <si>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</si>
  <si>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</si>
  <si>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</si>
  <si>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</si>
  <si>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</si>
  <si>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</si>
  <si>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</si>
  <si>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</si>
  <si>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</si>
  <si>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</si>
  <si>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</si>
  <si>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</si>
  <si>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</si>
  <si>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</si>
  <si>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</si>
  <si>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</si>
  <si>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</si>
  <si>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</si>
  <si>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</si>
  <si>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</si>
  <si>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</si>
  <si>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</si>
  <si>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</si>
  <si>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</si>
  <si>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</si>
  <si>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</si>
  <si>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</si>
  <si>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</si>
  <si>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</si>
  <si>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</si>
  <si>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</si>
  <si>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</si>
  <si>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</si>
  <si>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</si>
  <si>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</si>
  <si>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</si>
  <si>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</si>
  <si>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</si>
  <si>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</si>
  <si>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</si>
  <si>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</si>
  <si>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</si>
  <si>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</si>
  <si>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</si>
  <si>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</si>
  <si>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</si>
  <si>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</si>
  <si>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</si>
  <si>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</si>
  <si>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</si>
  <si>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</si>
  <si>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</si>
  <si>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</si>
  <si>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</si>
  <si>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</si>
  <si>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</si>
  <si>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</si>
  <si>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</si>
  <si>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</si>
  <si>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</si>
  <si>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</si>
  <si>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</si>
  <si>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</si>
  <si>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</si>
  <si>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</si>
  <si>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</si>
  <si>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</si>
  <si>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</si>
  <si>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</si>
  <si>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</si>
  <si>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</si>
  <si>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</si>
  <si>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</si>
  <si>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</si>
  <si>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</si>
  <si>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</si>
  <si>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</si>
  <si>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</si>
  <si>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</si>
  <si>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</si>
  <si>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</si>
  <si>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</si>
  <si>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</si>
  <si>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</si>
  <si>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</si>
  <si>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</si>
  <si>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</si>
  <si>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</si>
  <si>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</si>
  <si>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</si>
  <si>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</si>
  <si>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</si>
  <si>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</si>
  <si>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</si>
  <si>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</si>
  <si>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</si>
  <si>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</si>
  <si>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</si>
  <si>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</si>
  <si>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</si>
  <si>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</si>
  <si>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</si>
  <si>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</si>
  <si>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</si>
  <si>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</si>
  <si>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</si>
  <si>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</si>
  <si>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</si>
  <si>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</si>
  <si>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</si>
  <si>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</si>
  <si>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</si>
  <si>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</si>
  <si>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</si>
  <si>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</si>
  <si>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</si>
  <si>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</si>
  <si>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</si>
  <si>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</si>
  <si>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</si>
  <si>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</si>
  <si>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</si>
  <si>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</si>
  <si>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</si>
  <si>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</si>
  <si>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</si>
  <si>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</si>
  <si>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</si>
  <si>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</si>
  <si>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</si>
  <si>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</si>
  <si>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</si>
  <si>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</si>
  <si>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</si>
  <si>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</si>
  <si>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</si>
  <si>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</si>
  <si>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</si>
  <si>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</si>
  <si>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</si>
  <si>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</si>
  <si>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</si>
  <si>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</si>
  <si>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</si>
  <si>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</si>
  <si>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</si>
  <si>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</si>
  <si>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</si>
  <si>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</si>
  <si>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</si>
  <si>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</si>
  <si>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</si>
  <si>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</si>
  <si>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</si>
  <si>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</si>
  <si>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</si>
  <si>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</si>
  <si>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</si>
  <si>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</si>
  <si>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</si>
  <si>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</si>
  <si>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</si>
  <si>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</si>
  <si>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</si>
  <si>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</si>
  <si>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</si>
  <si>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</si>
  <si>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</si>
  <si>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</si>
  <si>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</si>
  <si>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</si>
  <si>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</si>
  <si>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</si>
  <si>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</si>
  <si>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</si>
  <si>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</si>
  <si>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</si>
  <si>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</si>
  <si>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</si>
  <si>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</si>
  <si>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</si>
  <si>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</si>
  <si>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</si>
  <si>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</si>
  <si>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</si>
  <si>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</si>
  <si>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</si>
  <si>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</si>
  <si>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</si>
  <si>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</si>
  <si>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</si>
  <si>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</si>
  <si>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</si>
  <si>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</si>
  <si>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</si>
  <si>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</si>
  <si>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</si>
  <si>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</si>
  <si>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</si>
  <si>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</si>
  <si>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</si>
  <si>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</si>
  <si>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</si>
  <si>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</si>
  <si>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</si>
  <si>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</si>
  <si>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</si>
  <si>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</si>
  <si>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</si>
  <si>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</si>
  <si>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</si>
  <si>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</si>
  <si>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</si>
  <si>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</si>
  <si>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</si>
  <si>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</si>
  <si>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</si>
  <si>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</si>
  <si>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</si>
  <si>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</si>
  <si>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</si>
  <si>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</si>
  <si>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</si>
  <si>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</si>
  <si>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</si>
  <si>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</si>
  <si>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</si>
  <si>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</si>
  <si>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</si>
  <si>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</si>
  <si>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</si>
  <si>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</si>
  <si>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</si>
  <si>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</si>
  <si>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</si>
  <si>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</si>
  <si>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</si>
  <si>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</si>
  <si>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</si>
  <si>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</si>
  <si>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</si>
  <si>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</si>
  <si>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</si>
  <si>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</si>
  <si>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</si>
  <si>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</si>
  <si>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</si>
  <si>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</si>
  <si>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</si>
  <si>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</si>
  <si>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</si>
  <si>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</si>
  <si>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</si>
  <si>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</si>
  <si>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</si>
  <si>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</si>
  <si>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</si>
  <si>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</si>
  <si>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</si>
  <si>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</si>
  <si>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</si>
  <si>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</si>
  <si>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</si>
  <si>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</si>
  <si>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</si>
  <si>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</si>
  <si>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</si>
  <si>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</si>
  <si>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</si>
  <si>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</si>
  <si>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</si>
  <si>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</si>
  <si>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</si>
  <si>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</si>
  <si>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</si>
  <si>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</si>
  <si>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</si>
  <si>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</si>
  <si>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</si>
  <si>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</si>
  <si>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</si>
  <si>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</si>
  <si>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</si>
  <si>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</si>
  <si>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</si>
  <si>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</si>
  <si>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</si>
  <si>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</si>
  <si>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</si>
  <si>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</si>
  <si>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</si>
  <si>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</si>
  <si>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</si>
  <si>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</si>
  <si>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</si>
  <si>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</si>
  <si>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</si>
  <si>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</si>
  <si>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</si>
  <si>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</si>
  <si>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</si>
  <si>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</si>
  <si>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</si>
  <si>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</si>
  <si>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</si>
  <si>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</si>
  <si>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</si>
  <si>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</si>
  <si>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</si>
  <si>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</si>
  <si>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</si>
  <si>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</si>
  <si>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</si>
  <si>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</si>
  <si>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</si>
  <si>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</si>
  <si>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</si>
  <si>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</si>
  <si>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</si>
  <si>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</si>
  <si>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</si>
  <si>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</si>
  <si>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</si>
  <si>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</si>
  <si>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</si>
  <si>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</si>
  <si>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</si>
  <si>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</si>
  <si>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</si>
  <si>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</si>
  <si>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</si>
  <si>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</si>
  <si>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</si>
  <si>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</si>
  <si>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</si>
  <si>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</si>
  <si>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</si>
  <si>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</si>
  <si>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</si>
  <si>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</si>
  <si>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</si>
  <si>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</si>
  <si>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</si>
  <si>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</si>
  <si>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</si>
  <si>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</si>
  <si>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</si>
  <si>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</si>
  <si>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</si>
  <si>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</si>
  <si>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</si>
  <si>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</si>
  <si>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</si>
  <si>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</si>
  <si>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</si>
  <si>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</si>
  <si>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</si>
  <si>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</si>
  <si>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</si>
  <si>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</si>
  <si>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</si>
  <si>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</si>
  <si>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</si>
  <si>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</si>
  <si>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</si>
  <si>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</si>
  <si>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</si>
  <si>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</si>
  <si>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</si>
  <si>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</si>
  <si>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</si>
  <si>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</si>
  <si>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</si>
  <si>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</si>
  <si>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</si>
  <si>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</si>
  <si>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</si>
  <si>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</si>
  <si>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</si>
  <si>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</si>
  <si>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</si>
  <si>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</si>
  <si>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</si>
  <si>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</si>
  <si>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</si>
  <si>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</si>
  <si>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</si>
  <si>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</si>
  <si>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</si>
  <si>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</si>
  <si>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</si>
  <si>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</si>
  <si>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</si>
  <si>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</si>
  <si>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</si>
  <si>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</si>
  <si>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</si>
  <si>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</si>
  <si>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</si>
  <si>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</si>
  <si>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</si>
  <si>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</si>
  <si>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</si>
  <si>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</si>
  <si>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</si>
  <si>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</si>
  <si>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</si>
  <si>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</si>
  <si>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</si>
  <si>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</si>
  <si>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</si>
  <si>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</si>
  <si>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</si>
  <si>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</si>
  <si>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</si>
  <si>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</si>
  <si>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</si>
  <si>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</si>
  <si>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</si>
  <si>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</si>
  <si>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</si>
  <si>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</si>
  <si>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</si>
  <si>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</si>
  <si>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</si>
  <si>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</si>
  <si>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</si>
  <si>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</si>
  <si>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</si>
  <si>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</si>
  <si>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</si>
  <si>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</si>
  <si>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</si>
  <si>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</si>
  <si>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</si>
  <si>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</si>
  <si>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</si>
  <si>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</si>
  <si>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</si>
  <si>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</si>
  <si>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</si>
  <si>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</si>
  <si>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</si>
  <si>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</si>
  <si>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</si>
  <si>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</si>
  <si>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</si>
  <si>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</si>
  <si>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</si>
  <si>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</si>
  <si>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</si>
  <si>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</si>
  <si>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</si>
  <si>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</si>
  <si>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</si>
  <si>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</si>
  <si>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</si>
  <si>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</si>
  <si>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</si>
  <si>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</si>
  <si>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</si>
  <si>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</si>
  <si>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</si>
  <si>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</si>
  <si>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</si>
  <si>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</si>
  <si>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</si>
  <si>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</si>
  <si>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</si>
  <si>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</si>
  <si>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</si>
  <si>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</si>
  <si>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</si>
  <si>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</si>
  <si>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</si>
  <si>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</si>
  <si>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</si>
  <si>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</si>
  <si>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</si>
  <si>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</si>
  <si>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</si>
  <si>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</si>
  <si>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</si>
  <si>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</si>
  <si>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</si>
  <si>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</si>
  <si>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</si>
  <si>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</si>
  <si>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</si>
  <si>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</si>
  <si>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</si>
  <si>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</si>
  <si>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</si>
  <si>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</si>
  <si>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</si>
  <si>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</si>
  <si>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</si>
  <si>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</si>
  <si>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</si>
  <si>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</si>
  <si>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</si>
  <si>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</si>
  <si>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</si>
  <si>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</si>
  <si>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</si>
  <si>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</si>
  <si>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</si>
  <si>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</si>
  <si>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</si>
  <si>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</si>
  <si>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</si>
  <si>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</si>
  <si>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</si>
  <si>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</si>
  <si>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</si>
  <si>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</si>
  <si>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</si>
  <si>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</si>
  <si>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</si>
  <si>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</si>
  <si>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</si>
  <si>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</si>
  <si>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</si>
  <si>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</si>
  <si>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</si>
  <si>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</si>
  <si>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</si>
  <si>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</si>
  <si>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</si>
  <si>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</si>
  <si>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</si>
  <si>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</si>
  <si>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</si>
  <si>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</si>
  <si>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</si>
  <si>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</si>
  <si>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</si>
  <si>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</si>
  <si>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</si>
  <si>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</si>
  <si>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</si>
  <si>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</si>
  <si>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</si>
  <si>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</si>
  <si>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</si>
  <si>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</si>
  <si>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</si>
  <si>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</si>
  <si>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</si>
  <si>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</si>
  <si>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</si>
  <si>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</si>
  <si>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</si>
  <si>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</si>
  <si>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</si>
  <si>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</si>
  <si>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</si>
  <si>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</si>
  <si>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</si>
  <si>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</si>
  <si>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</si>
  <si>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</si>
  <si>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</si>
  <si>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</si>
  <si>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</si>
  <si>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</si>
  <si>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</si>
  <si>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</si>
  <si>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</si>
  <si>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</si>
  <si>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</si>
  <si>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</si>
  <si>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</si>
  <si>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</si>
  <si>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</si>
  <si>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</si>
  <si>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</si>
  <si>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</si>
  <si>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</si>
  <si>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</si>
  <si>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</si>
  <si>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</si>
  <si>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</si>
  <si>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</si>
  <si>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</si>
  <si>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</si>
  <si>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</si>
  <si>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</si>
  <si>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</si>
  <si>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</si>
  <si>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</si>
  <si>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</si>
  <si>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</si>
  <si>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</si>
  <si>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</si>
  <si>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</si>
  <si>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</si>
  <si>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</si>
  <si>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</si>
  <si>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</si>
  <si>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</si>
  <si>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</si>
  <si>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</si>
  <si>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</si>
  <si>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</si>
  <si>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</si>
  <si>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</si>
  <si>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</si>
  <si>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</si>
  <si>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</si>
  <si>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</si>
  <si>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</si>
  <si>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</si>
  <si>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</si>
  <si>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</si>
  <si>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</si>
  <si>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</si>
  <si>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</si>
  <si>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</si>
  <si>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</si>
  <si>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</si>
  <si>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</si>
  <si>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</si>
  <si>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</si>
  <si>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</si>
  <si>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</si>
  <si>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</si>
  <si>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</si>
  <si>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</si>
  <si>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</si>
  <si>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</si>
  <si>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</si>
  <si>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</si>
  <si>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</si>
  <si>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</si>
  <si>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</si>
  <si>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</si>
  <si>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</si>
  <si>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</si>
  <si>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</si>
  <si>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</si>
  <si>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</si>
  <si>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</si>
  <si>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</si>
  <si>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</si>
  <si>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</si>
  <si>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</si>
  <si>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</si>
  <si>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</si>
  <si>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</si>
  <si>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</si>
  <si>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</si>
  <si>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</si>
  <si>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</si>
  <si>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</si>
  <si>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</si>
  <si>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</si>
  <si>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</si>
  <si>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</si>
  <si>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</si>
  <si>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</si>
  <si>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</si>
  <si>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</si>
  <si>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</si>
  <si>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</si>
  <si>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</si>
  <si>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</si>
  <si>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</si>
  <si>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</si>
  <si>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</si>
  <si>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</si>
  <si>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</si>
  <si>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</si>
  <si>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</si>
  <si>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</si>
  <si>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</si>
  <si>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</si>
  <si>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</si>
  <si>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</si>
  <si>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</si>
  <si>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</si>
  <si>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</si>
  <si>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</si>
  <si>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</si>
  <si>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</si>
  <si>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</si>
  <si>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</si>
  <si>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</si>
  <si>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</si>
  <si>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</si>
  <si>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</si>
  <si>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</si>
  <si>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</si>
  <si>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</si>
  <si>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</si>
  <si>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</si>
  <si>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</si>
  <si>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</si>
  <si>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</si>
  <si>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</si>
  <si>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</si>
  <si>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</si>
  <si>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</si>
  <si>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</si>
  <si>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</si>
  <si>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</si>
  <si>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</si>
  <si>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</si>
  <si>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</si>
  <si>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</si>
  <si>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</si>
  <si>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</si>
  <si>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</si>
  <si>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</si>
  <si>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</si>
  <si>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</si>
  <si>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</si>
  <si>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</si>
  <si>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</si>
  <si>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</si>
  <si>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</si>
  <si>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</si>
  <si>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</si>
  <si>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</si>
  <si>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</si>
  <si>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</si>
  <si>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</si>
  <si>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</si>
  <si>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</si>
  <si>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</si>
  <si>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</si>
  <si>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</si>
  <si>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</si>
  <si>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</si>
  <si>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</si>
  <si>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</si>
  <si>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</si>
  <si>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</si>
  <si>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</si>
  <si>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</si>
  <si>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</si>
  <si>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</si>
  <si>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</si>
  <si>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</si>
  <si>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</si>
  <si>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</si>
  <si>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</si>
  <si>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</si>
  <si>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</si>
  <si>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</si>
  <si>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</si>
  <si>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</si>
  <si>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</si>
  <si>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</si>
  <si>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</si>
  <si>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</si>
  <si>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</si>
  <si>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</si>
  <si>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</si>
  <si>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</si>
  <si>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</si>
  <si>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</si>
  <si>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</si>
  <si>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</si>
  <si>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</si>
  <si>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</si>
  <si>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</si>
  <si>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</si>
  <si>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</si>
  <si>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</si>
  <si>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</si>
  <si>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</si>
  <si>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</si>
  <si>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</si>
  <si>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</si>
  <si>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</si>
  <si>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</si>
  <si>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</si>
  <si>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</si>
  <si>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</si>
  <si>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</si>
  <si>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</si>
  <si>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</si>
  <si>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</si>
  <si>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</si>
  <si>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</si>
  <si>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</si>
  <si>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</si>
  <si>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</si>
  <si>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</si>
  <si>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</si>
  <si>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</si>
  <si>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</si>
  <si>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</si>
  <si>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</si>
  <si>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</si>
  <si>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</si>
  <si>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</si>
  <si>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</si>
  <si>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</si>
  <si>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</si>
  <si>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</si>
  <si>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</si>
  <si>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</si>
  <si>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</si>
  <si>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</si>
  <si>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</si>
  <si>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</si>
  <si>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</si>
  <si>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</si>
  <si>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</si>
  <si>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</si>
  <si>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</si>
  <si>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</si>
  <si>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</si>
  <si>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</si>
  <si>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</si>
  <si>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</si>
  <si>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</si>
  <si>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</si>
  <si>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</si>
  <si>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</si>
  <si>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</si>
  <si>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</si>
  <si>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</si>
  <si>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</si>
  <si>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</si>
  <si>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</si>
  <si>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</si>
  <si>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</si>
  <si>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</si>
  <si>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</si>
  <si>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</si>
  <si>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</si>
  <si>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</si>
  <si>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</si>
  <si>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</si>
  <si>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</si>
  <si>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</si>
  <si>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</si>
  <si>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</si>
  <si>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</si>
  <si>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</si>
  <si>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</si>
  <si>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</si>
  <si>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</si>
  <si>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</si>
  <si>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</si>
  <si>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</si>
  <si>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</si>
  <si>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</si>
  <si>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</si>
  <si>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</si>
  <si>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</si>
  <si>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</si>
  <si>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</si>
  <si>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</si>
  <si>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</si>
  <si>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</si>
  <si>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</si>
  <si>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</si>
  <si>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</si>
  <si>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</si>
  <si>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</si>
  <si>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</si>
  <si>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</si>
  <si>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</si>
  <si>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</si>
  <si>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</si>
  <si>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</si>
  <si>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</si>
  <si>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</si>
  <si>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</si>
  <si>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</si>
  <si>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</si>
  <si>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</si>
  <si>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</si>
  <si>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</si>
  <si>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</si>
  <si>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</si>
  <si>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</si>
  <si>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</si>
  <si>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</si>
  <si>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</si>
  <si>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</si>
  <si>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</si>
  <si>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</si>
  <si>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</si>
  <si>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</si>
  <si>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</si>
  <si>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</si>
  <si>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</si>
  <si>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</si>
  <si>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</si>
  <si>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</si>
  <si>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</si>
  <si>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</si>
  <si>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</si>
  <si>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</si>
  <si>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</si>
  <si>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</si>
  <si>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</si>
  <si>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</si>
  <si>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</si>
  <si>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</si>
  <si>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</si>
  <si>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</si>
  <si>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</si>
  <si>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</si>
  <si>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</si>
  <si>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</si>
  <si>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</si>
  <si>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</si>
  <si>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</si>
  <si>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</si>
  <si>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</si>
  <si>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</si>
  <si>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</si>
  <si>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</si>
  <si>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</si>
  <si>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</si>
  <si>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</si>
  <si>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</si>
  <si>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</si>
  <si>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</si>
  <si>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</si>
  <si>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</si>
  <si>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</si>
  <si>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</si>
  <si>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</si>
  <si>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</si>
  <si>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</si>
  <si>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</si>
  <si>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</si>
  <si>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</si>
  <si>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</si>
  <si>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</si>
  <si>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</si>
  <si>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</si>
  <si>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</si>
  <si>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</si>
  <si>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</si>
  <si>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</si>
  <si>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</si>
  <si>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</si>
  <si>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</si>
  <si>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</si>
  <si>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</si>
  <si>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</si>
  <si>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</si>
  <si>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</si>
  <si>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</si>
  <si>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</si>
  <si>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</si>
  <si>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</si>
  <si>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</si>
  <si>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</si>
  <si>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</si>
  <si>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</si>
  <si>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</si>
  <si>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</si>
  <si>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</si>
  <si>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</si>
  <si>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</si>
  <si>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</si>
  <si>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</si>
  <si>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</si>
  <si>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</si>
  <si>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</si>
  <si>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</si>
  <si>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</si>
  <si>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</si>
  <si>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</si>
  <si>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</si>
  <si>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</si>
  <si>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</si>
  <si>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</si>
  <si>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</si>
  <si>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</si>
  <si>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</si>
  <si>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</si>
  <si>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</si>
  <si>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</si>
  <si>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</si>
  <si>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</si>
  <si>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</si>
  <si>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</si>
  <si>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</si>
  <si>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</si>
  <si>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</si>
  <si>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</si>
  <si>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</si>
  <si>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</si>
  <si>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</si>
  <si>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</si>
  <si>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</si>
  <si>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</si>
  <si>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</si>
  <si>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</si>
  <si>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</si>
  <si>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</si>
  <si>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</si>
  <si>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</si>
  <si>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</si>
  <si>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</si>
  <si>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</si>
  <si>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</si>
  <si>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</si>
  <si>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</si>
  <si>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</si>
  <si>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</si>
  <si>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</si>
  <si>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</si>
  <si>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</si>
  <si>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</si>
  <si>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</si>
  <si>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</si>
  <si>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</si>
  <si>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</si>
  <si>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</si>
  <si>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</si>
  <si>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</si>
  <si>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</si>
  <si>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</si>
  <si>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</si>
  <si>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</si>
  <si>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</si>
  <si>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</si>
  <si>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</si>
  <si>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</si>
  <si>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</si>
  <si>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</si>
  <si>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</si>
  <si>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</si>
  <si>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</si>
  <si>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</si>
  <si>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</si>
  <si>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</si>
  <si>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</si>
  <si>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</si>
  <si>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</si>
  <si>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</si>
  <si>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</si>
  <si>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</si>
  <si>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</si>
  <si>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</si>
  <si>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</si>
  <si>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</si>
  <si>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</si>
  <si>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</si>
  <si>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</si>
  <si>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</si>
  <si>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</si>
  <si>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</si>
  <si>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</si>
  <si>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</si>
  <si>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</si>
  <si>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</si>
  <si>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</si>
  <si>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</si>
  <si>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</si>
  <si>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</si>
  <si>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</si>
  <si>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</si>
  <si>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</si>
  <si>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</si>
  <si>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</si>
  <si>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</si>
  <si>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</si>
  <si>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</si>
  <si>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</si>
  <si>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</si>
  <si>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</si>
  <si>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</si>
  <si>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</si>
  <si>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</si>
  <si>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</si>
  <si>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</si>
  <si>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</si>
  <si>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</si>
  <si>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</si>
  <si>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</si>
  <si>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</si>
  <si>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</si>
  <si>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</si>
  <si>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</si>
  <si>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</si>
  <si>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</si>
  <si>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</si>
  <si>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</si>
  <si>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</si>
  <si>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</si>
  <si>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</si>
  <si>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</si>
  <si>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</si>
  <si>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</si>
  <si>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</si>
  <si>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</si>
  <si>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</si>
  <si>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</si>
  <si>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</si>
  <si>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</si>
  <si>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</si>
  <si>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</si>
  <si>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</si>
  <si>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</si>
  <si>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</si>
  <si>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</si>
  <si>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</si>
  <si>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</si>
  <si>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</si>
  <si>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</si>
  <si>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</si>
  <si>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</si>
  <si>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</si>
  <si>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</si>
  <si>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</si>
  <si>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</si>
  <si>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</si>
  <si>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</si>
  <si>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</si>
  <si>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</si>
  <si>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</si>
  <si>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</si>
  <si>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</si>
  <si>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</si>
  <si>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</si>
  <si>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</si>
  <si>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</si>
  <si>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</si>
  <si>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</si>
  <si>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</si>
  <si>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</si>
  <si>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</si>
  <si>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</si>
  <si>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</si>
  <si>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</si>
  <si>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</si>
  <si>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</si>
  <si>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</si>
  <si>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</si>
  <si>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</si>
  <si>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</si>
  <si>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</si>
  <si>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</si>
  <si>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</si>
  <si>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</si>
  <si>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</si>
  <si>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</si>
  <si>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</si>
  <si>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</si>
  <si>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</si>
  <si>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</si>
  <si>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</si>
  <si>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</si>
  <si>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</si>
  <si>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</si>
  <si>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</si>
  <si>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</si>
  <si>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</si>
  <si>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</si>
  <si>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</si>
  <si>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</si>
  <si>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</si>
  <si>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</si>
  <si>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</si>
  <si>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</si>
  <si>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</si>
  <si>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</si>
  <si>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</si>
  <si>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</si>
  <si>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</si>
  <si>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</si>
  <si>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</si>
  <si>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</si>
  <si>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</si>
  <si>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</si>
  <si>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</si>
  <si>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</si>
  <si>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</si>
  <si>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</si>
  <si>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</si>
  <si>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</si>
  <si>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</si>
  <si>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</si>
  <si>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</si>
  <si>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</si>
  <si>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</si>
  <si>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</si>
  <si>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</si>
  <si>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</si>
  <si>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</si>
  <si>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</si>
  <si>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</si>
  <si>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</si>
  <si>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</si>
  <si>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</si>
  <si>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</si>
  <si>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</si>
  <si>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</si>
  <si>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</si>
  <si>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</si>
  <si>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</si>
  <si>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</si>
  <si>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</si>
  <si>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</si>
  <si>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</si>
  <si>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</si>
  <si>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</si>
  <si>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</si>
  <si>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</si>
  <si>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</si>
  <si>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</si>
  <si>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</si>
  <si>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</si>
  <si>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</si>
  <si>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</si>
  <si>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</si>
  <si>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</si>
  <si>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</si>
  <si>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</si>
  <si>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</si>
  <si>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</si>
  <si>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</si>
  <si>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</si>
  <si>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</si>
  <si>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</si>
  <si>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</si>
  <si>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</si>
  <si>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</si>
  <si>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</si>
  <si>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</si>
  <si>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</si>
  <si>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</si>
  <si>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</si>
  <si>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</si>
  <si>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</si>
  <si>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</si>
  <si>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</si>
  <si>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</si>
  <si>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</si>
  <si>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</si>
  <si>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</si>
  <si>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</si>
  <si>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</si>
  <si>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</si>
  <si>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</si>
  <si>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</si>
  <si>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</si>
  <si>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</si>
  <si>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</si>
  <si>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</si>
  <si>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</si>
  <si>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</si>
  <si>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</si>
  <si>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</si>
  <si>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</si>
  <si>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</si>
  <si>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</si>
  <si>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</si>
  <si>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</si>
  <si>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</si>
  <si>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</si>
  <si>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</si>
  <si>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</si>
  <si>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</si>
  <si>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</si>
  <si>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</si>
  <si>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</si>
  <si>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</si>
  <si>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</si>
  <si>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</si>
  <si>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</si>
  <si>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</si>
  <si>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</si>
  <si>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</si>
  <si>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</si>
  <si>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</si>
  <si>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</si>
  <si>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</si>
  <si>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</si>
  <si>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</si>
  <si>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</si>
  <si>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</si>
  <si>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</si>
  <si>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</si>
  <si>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</si>
  <si>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</si>
  <si>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</si>
  <si>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</si>
  <si>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</si>
  <si>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</si>
  <si>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</si>
  <si>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</si>
  <si>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</si>
  <si>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</si>
  <si>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</si>
  <si>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</si>
  <si>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</si>
  <si>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</si>
  <si>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</si>
  <si>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</si>
  <si>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</si>
  <si>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</si>
  <si>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</si>
  <si>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</si>
  <si>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</si>
  <si>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</si>
  <si>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</si>
  <si>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</si>
  <si>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</si>
  <si>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</si>
  <si>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</si>
  <si>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</si>
  <si>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</si>
  <si>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</si>
  <si>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</si>
  <si>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</si>
  <si>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</si>
  <si>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</si>
  <si>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</si>
  <si>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</si>
  <si>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</si>
  <si>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</si>
  <si>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</si>
  <si>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</si>
  <si>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</si>
  <si>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</si>
  <si>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</si>
  <si>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</si>
  <si>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</si>
  <si>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</si>
  <si>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</si>
  <si>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</si>
  <si>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</si>
  <si>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</si>
  <si>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</si>
  <si>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</si>
  <si>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</si>
  <si>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</si>
  <si>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</si>
  <si>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</si>
  <si>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</si>
  <si>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</si>
  <si>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</si>
  <si>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</si>
  <si>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</si>
  <si>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</si>
  <si>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</si>
  <si>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</si>
  <si>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</si>
  <si>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</si>
  <si>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</si>
  <si>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</si>
  <si>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</si>
  <si>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</si>
  <si>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</si>
  <si>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</si>
  <si>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</si>
  <si>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</si>
  <si>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</si>
  <si>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</si>
  <si>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</si>
  <si>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</si>
  <si>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</si>
  <si>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</si>
  <si>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</si>
  <si>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</si>
  <si>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</si>
  <si>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</si>
  <si>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</si>
  <si>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</si>
  <si>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</si>
  <si>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</si>
  <si>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</si>
  <si>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</si>
  <si>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</si>
  <si>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</si>
  <si>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</si>
  <si>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</si>
  <si>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</si>
  <si>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</si>
  <si>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</si>
  <si>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</si>
  <si>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</si>
  <si>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</si>
  <si>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</si>
  <si>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</si>
  <si>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</si>
  <si>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</si>
  <si>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</si>
  <si>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</si>
  <si>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</si>
  <si>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</si>
  <si>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</si>
  <si>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</si>
  <si>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</si>
  <si>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</si>
  <si>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</si>
  <si>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</si>
  <si>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</si>
  <si>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</si>
  <si>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</si>
  <si>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</si>
  <si>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</si>
  <si>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</si>
  <si>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</si>
  <si>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</si>
  <si>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</si>
  <si>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</si>
  <si>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</si>
  <si>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</si>
  <si>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</si>
  <si>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</si>
  <si>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</si>
  <si>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</si>
  <si>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</si>
  <si>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</si>
  <si>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</si>
  <si>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</si>
  <si>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</si>
  <si>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</si>
  <si>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</si>
  <si>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</si>
  <si>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</si>
  <si>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</si>
  <si>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</si>
  <si>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</si>
  <si>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</si>
  <si>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</si>
  <si>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</si>
  <si>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</si>
  <si>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</si>
  <si>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</si>
  <si>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</si>
  <si>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</si>
  <si>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</si>
  <si>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</si>
  <si>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</si>
  <si>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</si>
  <si>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</si>
  <si>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</si>
  <si>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</si>
  <si>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</si>
  <si>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</si>
  <si>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</si>
  <si>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</si>
  <si>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</si>
  <si>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</si>
  <si>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</si>
  <si>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</si>
  <si>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</si>
  <si>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</si>
  <si>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</si>
  <si>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</si>
  <si>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</si>
  <si>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</si>
  <si>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</si>
  <si>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</si>
  <si>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</si>
  <si>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</si>
  <si>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</si>
  <si>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</si>
  <si>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</si>
  <si>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</si>
  <si>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</si>
  <si>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</si>
  <si>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</si>
  <si>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</si>
  <si>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</si>
  <si>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</si>
  <si>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</si>
  <si>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</si>
  <si>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</si>
  <si>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</si>
  <si>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</si>
  <si>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</si>
  <si>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</si>
  <si>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</si>
  <si>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</si>
  <si>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</si>
  <si>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</si>
  <si>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</si>
  <si>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</si>
  <si>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</si>
  <si>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</si>
  <si>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</si>
  <si>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</si>
  <si>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</si>
  <si>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</si>
  <si>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</si>
  <si>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</si>
  <si>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</si>
  <si>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</si>
  <si>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</si>
  <si>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</si>
  <si>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</si>
  <si>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</si>
  <si>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</si>
  <si>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</si>
  <si>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</si>
  <si>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</si>
  <si>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</si>
  <si>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</si>
  <si>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</si>
  <si>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</si>
  <si>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</si>
  <si>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</si>
  <si>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</si>
  <si>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</si>
  <si>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</si>
  <si>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</si>
  <si>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</si>
  <si>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</si>
  <si>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</si>
  <si>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</si>
  <si>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</si>
  <si>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</si>
  <si>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</si>
  <si>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</si>
  <si>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</si>
  <si>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</si>
  <si>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</si>
  <si>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</si>
  <si>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</si>
  <si>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</si>
  <si>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</si>
  <si>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</si>
  <si>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</si>
  <si>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</si>
  <si>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</si>
  <si>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</si>
  <si>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</si>
  <si>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</si>
  <si>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</si>
  <si>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</si>
  <si>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</si>
  <si>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</si>
  <si>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</si>
  <si>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</si>
  <si>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</si>
  <si>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</si>
  <si>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</si>
  <si>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</si>
  <si>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</si>
  <si>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</si>
  <si>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</si>
  <si>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</si>
  <si>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</si>
  <si>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</si>
  <si>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</si>
  <si>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</si>
  <si>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</si>
  <si>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</si>
  <si>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</si>
  <si>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</si>
  <si>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</si>
  <si>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</si>
  <si>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</si>
  <si>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</si>
  <si>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</si>
  <si>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</si>
  <si>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</si>
  <si>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</si>
  <si>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</si>
  <si>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</si>
  <si>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</si>
  <si>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</si>
  <si>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</si>
  <si>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</si>
  <si>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</si>
  <si>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</si>
  <si>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</si>
  <si>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</si>
  <si>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</si>
  <si>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</si>
  <si>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</si>
  <si>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</si>
  <si>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</si>
  <si>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</si>
  <si>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</si>
  <si>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</si>
  <si>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</si>
  <si>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</si>
  <si>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</si>
  <si>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</si>
  <si>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</si>
  <si>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</si>
  <si>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</si>
  <si>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</si>
  <si>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</si>
  <si>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</si>
  <si>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</si>
  <si>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</si>
  <si>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</si>
  <si>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</si>
  <si>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</si>
  <si>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</si>
  <si>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</si>
  <si>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</si>
  <si>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</si>
  <si>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</si>
  <si>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</si>
  <si>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</si>
  <si>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</si>
  <si>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</si>
  <si>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</si>
  <si>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</si>
  <si>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</si>
  <si>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</si>
  <si>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</si>
  <si>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</si>
  <si>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</si>
  <si>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</si>
  <si>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</si>
  <si>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</si>
  <si>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</si>
  <si>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</si>
  <si>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</si>
  <si>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</si>
  <si>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</si>
  <si>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</si>
  <si>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</si>
  <si>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</si>
  <si>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</si>
  <si>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</si>
  <si>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</si>
  <si>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</si>
  <si>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</si>
  <si>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</si>
  <si>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</si>
  <si>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</si>
  <si>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</si>
  <si>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</si>
  <si>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</si>
  <si>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</si>
  <si>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</si>
  <si>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</si>
  <si>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</si>
  <si>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</si>
  <si>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</si>
  <si>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</si>
  <si>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</si>
  <si>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</si>
  <si>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</si>
  <si>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</si>
  <si>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</si>
  <si>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</si>
  <si>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</si>
  <si>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</si>
  <si>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</si>
  <si>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</si>
  <si>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</si>
  <si>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</si>
  <si>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</si>
  <si>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</si>
  <si>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</si>
  <si>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</si>
  <si>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</si>
  <si>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</si>
  <si>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</si>
  <si>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</si>
  <si>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</si>
  <si>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</si>
  <si>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</si>
  <si>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</si>
  <si>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</si>
  <si>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</si>
  <si>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</si>
  <si>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</si>
  <si>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</si>
  <si>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</si>
  <si>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</si>
  <si>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</si>
  <si>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</si>
  <si>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</si>
  <si>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</si>
  <si>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</si>
  <si>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</si>
  <si>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</si>
  <si>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</si>
  <si>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</si>
  <si>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</si>
  <si>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</si>
  <si>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</si>
  <si>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</si>
  <si>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</si>
  <si>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</si>
  <si>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</si>
  <si>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</si>
  <si>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</si>
  <si>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</si>
  <si>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</si>
  <si>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</si>
  <si>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</si>
  <si>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</si>
  <si>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</si>
  <si>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</si>
  <si>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</si>
  <si>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</si>
  <si>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</si>
  <si>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</si>
  <si>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</si>
  <si>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</si>
  <si>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</si>
  <si>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</si>
  <si>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</si>
  <si>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</si>
  <si>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</si>
  <si>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</si>
  <si>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</si>
  <si>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</si>
  <si>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</si>
  <si>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</si>
  <si>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</si>
  <si>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</si>
  <si>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</si>
  <si>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</si>
  <si>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</si>
  <si>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</si>
  <si>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</si>
  <si>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</si>
  <si>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</si>
  <si>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</si>
  <si>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</si>
  <si>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</si>
  <si>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</si>
  <si>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</si>
  <si>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</si>
  <si>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</si>
  <si>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</si>
  <si>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</si>
  <si>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</si>
  <si>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</si>
  <si>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</si>
  <si>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</si>
  <si>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</si>
  <si>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</si>
  <si>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</si>
  <si>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</si>
  <si>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</si>
  <si>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</si>
  <si>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</si>
  <si>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</si>
  <si>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</si>
  <si>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</si>
  <si>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</si>
  <si>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</si>
  <si>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</si>
  <si>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</si>
  <si>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</si>
  <si>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</si>
  <si>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</si>
  <si>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</si>
  <si>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</si>
  <si>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</si>
  <si>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</si>
  <si>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</si>
  <si>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</si>
  <si>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</si>
  <si>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</si>
  <si>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</si>
  <si>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</si>
  <si>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</si>
  <si>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</si>
  <si>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</si>
  <si>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</si>
  <si>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</si>
  <si>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</si>
  <si>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</si>
  <si>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</si>
  <si>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</si>
  <si>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</si>
  <si>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</si>
  <si>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</si>
  <si>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</si>
  <si>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</si>
  <si>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</si>
  <si>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</si>
  <si>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</si>
  <si>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</si>
  <si>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</si>
  <si>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</si>
  <si>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</si>
  <si>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</si>
  <si>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</si>
  <si>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</si>
  <si>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</si>
  <si>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</si>
  <si>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</si>
  <si>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</si>
  <si>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</si>
  <si>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</si>
  <si>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</si>
  <si>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</si>
  <si>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</si>
  <si>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</si>
  <si>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</si>
  <si>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</si>
  <si>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</si>
  <si>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</si>
  <si>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</si>
  <si>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</si>
  <si>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</si>
  <si>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</si>
  <si>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</si>
  <si>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</si>
  <si>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</si>
  <si>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</si>
  <si>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</si>
  <si>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</si>
  <si>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</si>
  <si>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</si>
  <si>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</si>
  <si>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</si>
  <si>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</si>
  <si>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</si>
  <si>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</si>
  <si>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</si>
  <si>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</si>
  <si>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</si>
  <si>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</si>
  <si>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</si>
  <si>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</si>
  <si>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</si>
  <si>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</si>
  <si>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</si>
  <si>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</si>
  <si>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</si>
  <si>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</si>
  <si>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</si>
  <si>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</si>
  <si>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</si>
  <si>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</si>
  <si>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</si>
  <si>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</si>
  <si>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</si>
  <si>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</si>
  <si>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</si>
  <si>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</si>
  <si>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</si>
  <si>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</si>
  <si>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</si>
  <si>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</si>
  <si>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</si>
  <si>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</si>
  <si>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</si>
  <si>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</si>
  <si>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</si>
  <si>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</si>
  <si>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</si>
  <si>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</si>
  <si>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</si>
  <si>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</si>
  <si>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</si>
  <si>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</si>
  <si>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</si>
  <si>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</si>
  <si>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</si>
  <si>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</si>
  <si>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</si>
  <si>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</si>
  <si>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</si>
  <si>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</si>
  <si>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</si>
  <si>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</si>
  <si>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</si>
  <si>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</si>
  <si>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</si>
  <si>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</si>
  <si>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</si>
  <si>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</si>
  <si>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</si>
  <si>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</si>
  <si>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</si>
  <si>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</si>
  <si>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</si>
  <si>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</si>
  <si>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</si>
  <si>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</si>
  <si>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</si>
  <si>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</si>
  <si>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</si>
  <si>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</si>
  <si>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</si>
  <si>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</si>
  <si>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</si>
  <si>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</si>
  <si>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</si>
  <si>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</si>
  <si>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</si>
  <si>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</si>
  <si>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</si>
  <si>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</si>
  <si>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</si>
  <si>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</si>
  <si>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</si>
  <si>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</si>
  <si>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</si>
  <si>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</si>
  <si>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</si>
  <si>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</si>
  <si>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</si>
  <si>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</si>
  <si>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</si>
  <si>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</si>
  <si>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</si>
  <si>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</si>
  <si>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</si>
  <si>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</si>
  <si>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</si>
  <si>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</si>
  <si>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</si>
  <si>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</si>
  <si>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</si>
  <si>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</si>
  <si>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</si>
  <si>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</si>
  <si>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</si>
  <si>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</si>
  <si>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</si>
  <si>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</si>
  <si>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</si>
  <si>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</si>
  <si>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</si>
  <si>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</si>
  <si>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</si>
  <si>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</si>
  <si>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</si>
  <si>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</si>
  <si>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</si>
  <si>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</si>
  <si>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</si>
  <si>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</si>
  <si>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</si>
  <si>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</si>
  <si>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</si>
  <si>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</si>
  <si>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</si>
  <si>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</si>
  <si>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</si>
  <si>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</si>
  <si>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</si>
  <si>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</si>
  <si>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</si>
  <si>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</si>
  <si>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</si>
  <si>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</si>
  <si>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</si>
  <si>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</si>
  <si>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</si>
  <si>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</si>
  <si>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</si>
  <si>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</si>
  <si>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</si>
  <si>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</si>
  <si>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</si>
  <si>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</si>
  <si>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</si>
  <si>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</si>
  <si>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</si>
  <si>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</si>
  <si>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</si>
  <si>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</si>
  <si>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</si>
  <si>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</si>
  <si>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</si>
  <si>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</si>
  <si>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</si>
  <si>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</si>
  <si>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</si>
  <si>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</si>
  <si>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</si>
  <si>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</si>
  <si>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</si>
  <si>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</si>
  <si>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</si>
  <si>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</si>
  <si>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</si>
  <si>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</si>
  <si>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</si>
  <si>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</si>
  <si>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</si>
  <si>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</si>
  <si>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</si>
  <si>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</si>
  <si>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</si>
  <si>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</si>
  <si>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</si>
  <si>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</si>
  <si>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</si>
  <si>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</si>
  <si>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</si>
  <si>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</si>
  <si>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</si>
  <si>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</si>
  <si>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</si>
  <si>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</si>
  <si>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</si>
  <si>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</si>
  <si>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</si>
  <si>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</si>
  <si>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</si>
  <si>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</si>
  <si>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</si>
  <si>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</si>
  <si>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</si>
  <si>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</si>
  <si>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</si>
  <si>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</si>
  <si>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</si>
  <si>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</si>
  <si>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</si>
  <si>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</si>
  <si>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</si>
  <si>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</si>
  <si>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</si>
  <si>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</si>
  <si>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</si>
  <si>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</si>
  <si>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</si>
  <si>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</si>
  <si>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</si>
  <si>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</si>
  <si>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</si>
  <si>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</si>
  <si>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</si>
  <si>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</si>
  <si>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</si>
  <si>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</si>
  <si>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</si>
  <si>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</si>
  <si>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</si>
  <si>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</si>
  <si>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</si>
  <si>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</si>
  <si>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</si>
  <si>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</si>
  <si>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</si>
  <si>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</si>
  <si>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</si>
  <si>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</si>
  <si>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</si>
  <si>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</si>
  <si>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</si>
  <si>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</si>
  <si>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</si>
  <si>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</si>
  <si>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</si>
  <si>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</si>
  <si>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</si>
  <si>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</si>
  <si>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</si>
  <si>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</si>
  <si>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</si>
  <si>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</si>
  <si>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</si>
  <si>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</si>
  <si>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</si>
  <si>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</si>
  <si>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</si>
  <si>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</si>
  <si>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</si>
  <si>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</si>
  <si>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</si>
  <si>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</si>
  <si>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</si>
  <si>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</si>
  <si>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</si>
  <si>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</si>
  <si>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</si>
  <si>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</si>
  <si>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</si>
  <si>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</si>
  <si>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</si>
  <si>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</si>
  <si>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</si>
  <si>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</si>
  <si>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</si>
  <si>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</si>
  <si>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</si>
  <si>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</si>
  <si>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</si>
  <si>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</si>
  <si>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</si>
  <si>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</si>
  <si>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</si>
  <si>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</si>
  <si>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</si>
  <si>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</si>
  <si>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</si>
  <si>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</si>
  <si>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</si>
  <si>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</si>
  <si>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</si>
  <si>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</si>
  <si>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</si>
  <si>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</si>
  <si>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</si>
  <si>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</si>
  <si>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</si>
  <si>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</si>
  <si>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</si>
  <si>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</si>
  <si>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</si>
  <si>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</si>
  <si>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</si>
  <si>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</si>
  <si>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</si>
  <si>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</si>
  <si>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</si>
  <si>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</si>
  <si>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</si>
  <si>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</si>
  <si>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</si>
  <si>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</si>
  <si>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</si>
  <si>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</si>
  <si>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</si>
  <si>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</si>
  <si>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</si>
  <si>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</si>
  <si>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</si>
  <si>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</si>
  <si>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</si>
  <si>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</si>
  <si>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</si>
  <si>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</si>
  <si>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</si>
  <si>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</si>
  <si>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</si>
  <si>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</si>
  <si>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</si>
  <si>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</si>
  <si>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</si>
  <si>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</si>
  <si>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</si>
  <si>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</si>
  <si>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</si>
  <si>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</si>
  <si>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</si>
  <si>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</si>
  <si>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</si>
  <si>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</si>
  <si>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</si>
  <si>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</si>
  <si>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</si>
  <si>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</si>
  <si>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</si>
  <si>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</si>
  <si>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</si>
  <si>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</si>
  <si>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</si>
  <si>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</si>
  <si>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</si>
  <si>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</si>
  <si>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</si>
  <si>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</si>
  <si>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</si>
  <si>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</si>
  <si>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</si>
  <si>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</si>
  <si>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</si>
  <si>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</si>
  <si>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</si>
  <si>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</si>
  <si>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</si>
  <si>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</si>
  <si>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</si>
  <si>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</si>
  <si>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</si>
  <si>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</si>
  <si>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</si>
  <si>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</si>
  <si>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</si>
  <si>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</si>
  <si>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</si>
  <si>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</si>
  <si>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</si>
  <si>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</si>
  <si>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</si>
  <si>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</si>
  <si>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</si>
  <si>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</si>
  <si>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</si>
  <si>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</si>
  <si>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</si>
  <si>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</si>
  <si>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</si>
  <si>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</si>
  <si>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</si>
  <si>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</si>
  <si>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</si>
  <si>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</si>
  <si>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</si>
  <si>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</si>
  <si>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</si>
  <si>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</si>
  <si>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</si>
  <si>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</si>
  <si>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</si>
  <si>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</si>
  <si>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</si>
  <si>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</si>
  <si>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</si>
  <si>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</si>
  <si>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</si>
  <si>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</si>
  <si>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</si>
  <si>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</si>
  <si>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</si>
  <si>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</si>
  <si>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</si>
  <si>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</si>
  <si>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</si>
  <si>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</si>
  <si>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</si>
  <si>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</si>
  <si>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</si>
  <si>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</si>
  <si>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</si>
  <si>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</si>
  <si>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</si>
  <si>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</si>
  <si>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</si>
  <si>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</si>
  <si>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</si>
  <si>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</si>
  <si>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</si>
  <si>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</si>
  <si>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</si>
  <si>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</si>
  <si>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</si>
  <si>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</si>
  <si>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</si>
  <si>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</si>
  <si>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</si>
  <si>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</si>
  <si>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</si>
  <si>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</si>
  <si>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</si>
  <si>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</si>
  <si>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</si>
  <si>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</si>
  <si>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</si>
  <si>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</si>
  <si>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</si>
  <si>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</si>
  <si>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</si>
  <si>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</si>
  <si>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</si>
  <si>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</si>
  <si>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</si>
  <si>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</si>
  <si>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</si>
  <si>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</si>
  <si>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</si>
  <si>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</si>
  <si>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</si>
  <si>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</si>
  <si>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</si>
  <si>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</si>
  <si>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</si>
  <si>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</si>
  <si>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</si>
  <si>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</si>
  <si>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</si>
  <si>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</si>
  <si>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</si>
  <si>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</si>
  <si>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</si>
  <si>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</si>
  <si>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</si>
  <si>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</si>
  <si>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</si>
  <si>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</si>
  <si>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</si>
  <si>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</si>
  <si>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</si>
  <si>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</si>
  <si>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</si>
  <si>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</si>
  <si>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</si>
  <si>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</si>
  <si>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</si>
  <si>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</si>
  <si>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</si>
  <si>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</si>
  <si>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</si>
  <si>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</si>
  <si>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</si>
  <si>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</si>
  <si>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</si>
  <si>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</si>
  <si>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</si>
  <si>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</si>
  <si>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</si>
  <si>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</si>
  <si>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</si>
  <si>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</si>
  <si>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</si>
  <si>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</si>
  <si>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</si>
  <si>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</si>
  <si>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</si>
  <si>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</si>
  <si>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</si>
  <si>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</si>
  <si>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</si>
  <si>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</si>
  <si>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</si>
  <si>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</si>
  <si>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</si>
  <si>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</si>
  <si>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</si>
  <si>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</si>
  <si>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</si>
  <si>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</si>
  <si>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</si>
  <si>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</si>
  <si>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</si>
  <si>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</si>
  <si>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</si>
  <si>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</si>
  <si>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</si>
  <si>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</si>
  <si>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</si>
  <si>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</si>
  <si>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</si>
  <si>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</si>
  <si>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</si>
  <si>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</si>
  <si>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</si>
  <si>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</si>
  <si>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</si>
  <si>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</si>
  <si>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</si>
  <si>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</si>
  <si>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</si>
  <si>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</si>
  <si>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</si>
  <si>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</si>
  <si>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</si>
  <si>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</si>
  <si>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</si>
  <si>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</si>
  <si>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</si>
  <si>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</si>
  <si>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</si>
  <si>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</si>
  <si>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</si>
  <si>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</si>
  <si>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</si>
  <si>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</si>
  <si>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</si>
  <si>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</si>
  <si>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</si>
  <si>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</si>
  <si>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</si>
  <si>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</si>
  <si>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</si>
  <si>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</si>
  <si>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</si>
  <si>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</si>
  <si>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</si>
  <si>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</si>
  <si>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</si>
  <si>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</si>
  <si>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</si>
  <si>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</si>
  <si>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</si>
  <si>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</si>
  <si>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</si>
  <si>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</si>
  <si>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</si>
  <si>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</si>
  <si>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</si>
  <si>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</si>
  <si>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</si>
  <si>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</si>
  <si>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</si>
  <si>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</si>
  <si>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</si>
  <si>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</si>
  <si>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</si>
  <si>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</si>
  <si>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</si>
  <si>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</si>
  <si>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</si>
  <si>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</si>
  <si>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</si>
  <si>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</si>
  <si>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</si>
  <si>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</si>
  <si>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</si>
  <si>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</si>
  <si>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</si>
  <si>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</si>
  <si>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</si>
  <si>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</si>
  <si>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</si>
  <si>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</si>
  <si>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</si>
  <si>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</si>
  <si>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</si>
  <si>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</si>
  <si>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</si>
  <si>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</si>
  <si>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</si>
  <si>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</si>
  <si>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</si>
  <si>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</si>
  <si>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</si>
  <si>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</si>
  <si>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</si>
  <si>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</si>
  <si>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</si>
  <si>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</si>
  <si>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</si>
  <si>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</si>
  <si>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</si>
  <si>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</si>
  <si>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</si>
  <si>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</si>
  <si>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</si>
  <si>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</si>
  <si>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</si>
  <si>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</si>
  <si>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</si>
  <si>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</si>
  <si>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</si>
  <si>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</si>
  <si>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</si>
  <si>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</si>
  <si>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</si>
  <si>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</si>
  <si>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</si>
  <si>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</si>
  <si>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</si>
  <si>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</si>
  <si>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</si>
  <si>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</si>
  <si>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</si>
  <si>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</si>
  <si>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</si>
  <si>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</si>
  <si>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</si>
  <si>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</si>
  <si>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</si>
  <si>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</si>
  <si>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</si>
  <si>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</si>
  <si>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</si>
  <si>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</si>
  <si>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</si>
  <si>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</si>
  <si>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</si>
  <si>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</si>
  <si>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</si>
  <si>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</si>
  <si>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</si>
  <si>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</si>
  <si>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</si>
  <si>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</si>
  <si>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</si>
  <si>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</si>
  <si>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</si>
  <si>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</si>
  <si>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</si>
  <si>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</si>
  <si>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</si>
  <si>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</si>
  <si>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</si>
  <si>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</si>
  <si>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</si>
  <si>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</si>
  <si>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</si>
  <si>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</si>
  <si>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</si>
  <si>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</si>
  <si>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</si>
  <si>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</si>
  <si>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</si>
  <si>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</si>
  <si>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</si>
  <si>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</si>
  <si>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</si>
  <si>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</si>
  <si>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</si>
  <si>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</si>
  <si>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</si>
  <si>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</si>
  <si>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</si>
  <si>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</si>
  <si>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</si>
  <si>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</si>
  <si>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</si>
  <si>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</si>
  <si>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</si>
  <si>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</si>
  <si>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</si>
  <si>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</si>
  <si>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</si>
  <si>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</si>
  <si>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</si>
  <si>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</si>
  <si>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</si>
  <si>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</si>
  <si>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</si>
  <si>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</si>
  <si>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</si>
  <si>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</si>
  <si>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</si>
  <si>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</si>
  <si>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</si>
  <si>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</si>
  <si>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</si>
  <si>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</si>
  <si>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</si>
  <si>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</si>
  <si>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</si>
  <si>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</si>
  <si>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</si>
  <si>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</si>
  <si>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</si>
  <si>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</si>
  <si>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</si>
  <si>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</si>
  <si>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</si>
  <si>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</si>
  <si>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</si>
  <si>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</si>
  <si>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</si>
  <si>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</si>
  <si>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</si>
  <si>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</si>
  <si>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</si>
  <si>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</si>
  <si>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</si>
  <si>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</si>
  <si>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</si>
  <si>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</si>
  <si>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</si>
  <si>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</si>
  <si>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</si>
  <si>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</si>
  <si>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</si>
  <si>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</si>
  <si>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</si>
  <si>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</si>
  <si>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</si>
  <si>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</si>
  <si>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</si>
  <si>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</si>
  <si>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</si>
  <si>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</si>
  <si>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</si>
  <si>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</si>
  <si>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</si>
  <si>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</si>
  <si>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</si>
  <si>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</si>
  <si>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</si>
  <si>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</si>
  <si>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</si>
  <si>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</si>
  <si>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</si>
  <si>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</si>
  <si>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</si>
  <si>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</si>
  <si>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</si>
  <si>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</si>
  <si>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</si>
  <si>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</si>
  <si>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</si>
  <si>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</si>
  <si>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</si>
  <si>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</si>
  <si>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</si>
  <si>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</si>
  <si>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</si>
  <si>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</si>
  <si>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</si>
  <si>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</si>
  <si>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</si>
  <si>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</si>
  <si>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</si>
  <si>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</si>
  <si>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</si>
  <si>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</si>
  <si>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</si>
  <si>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</si>
  <si>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</si>
  <si>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</si>
  <si>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</si>
  <si>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</si>
  <si>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</si>
  <si>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</si>
  <si>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</si>
  <si>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</si>
  <si>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</si>
  <si>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</si>
  <si>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</si>
  <si>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</si>
  <si>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</si>
  <si>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</si>
  <si>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</si>
  <si>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</si>
  <si>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</si>
  <si>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</si>
  <si>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</si>
  <si>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</si>
  <si>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</si>
  <si>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</si>
  <si>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</si>
  <si>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</si>
  <si>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</si>
  <si>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</si>
  <si>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</si>
  <si>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</si>
  <si>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</si>
  <si>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</si>
  <si>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</si>
  <si>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</si>
  <si>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</si>
  <si>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</si>
  <si>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</si>
  <si>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</si>
  <si>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</si>
  <si>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</si>
  <si>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</si>
  <si>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</si>
  <si>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</si>
  <si>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</si>
  <si>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</si>
  <si>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</si>
  <si>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</si>
  <si>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</si>
  <si>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</si>
  <si>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</si>
  <si>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</si>
  <si>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</si>
  <si>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</si>
  <si>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</si>
  <si>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</si>
  <si>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</si>
  <si>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</si>
  <si>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</si>
  <si>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</si>
  <si>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</si>
  <si>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</si>
  <si>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</si>
  <si>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</si>
  <si>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</si>
  <si>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</si>
  <si>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</si>
  <si>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</si>
  <si>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</si>
  <si>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</si>
  <si>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</si>
  <si>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</si>
  <si>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</si>
  <si>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</si>
  <si>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</si>
  <si>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</si>
  <si>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</si>
  <si>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</si>
  <si>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</si>
  <si>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</si>
  <si>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</si>
  <si>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</si>
  <si>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</si>
  <si>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</si>
  <si>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</si>
  <si>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</si>
  <si>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</si>
  <si>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</si>
  <si>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</si>
  <si>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</si>
  <si>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</si>
  <si>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</si>
  <si>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</si>
  <si>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</si>
  <si>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</si>
  <si>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</si>
  <si>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</si>
  <si>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</si>
  <si>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</si>
  <si>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</si>
  <si>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</si>
  <si>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</si>
  <si>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</si>
  <si>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</si>
  <si>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</si>
  <si>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</si>
  <si>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</si>
  <si>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</si>
  <si>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</si>
  <si>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</si>
  <si>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</si>
  <si>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</si>
  <si>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</si>
  <si>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</si>
  <si>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</si>
  <si>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</si>
  <si>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</si>
  <si>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</si>
  <si>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</si>
  <si>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</si>
  <si>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</si>
  <si>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</si>
  <si>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</si>
  <si>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</si>
  <si>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</si>
  <si>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</si>
  <si>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</si>
  <si>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</si>
  <si>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</si>
  <si>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</si>
  <si>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</si>
  <si>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</si>
  <si>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</si>
  <si>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</si>
  <si>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</si>
  <si>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</si>
  <si>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</si>
  <si>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</si>
  <si>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</si>
  <si>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</si>
  <si>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</si>
  <si>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</si>
  <si>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</si>
  <si>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</si>
  <si>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</si>
  <si>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</si>
  <si>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</si>
  <si>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</si>
  <si>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</si>
  <si>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</si>
  <si>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</si>
  <si>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</si>
  <si>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</si>
  <si>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</si>
  <si>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</si>
  <si>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</si>
  <si>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</si>
  <si>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</si>
  <si>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</si>
  <si>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</si>
  <si>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</si>
  <si>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</si>
  <si>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</si>
  <si>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</si>
  <si>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</si>
  <si>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</si>
  <si>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</si>
  <si>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</si>
  <si>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</si>
  <si>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</si>
  <si>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</si>
  <si>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</si>
  <si>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</si>
  <si>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</si>
  <si>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</si>
  <si>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</si>
  <si>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</si>
  <si>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</si>
  <si>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</si>
  <si>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</si>
  <si>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</si>
  <si>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</si>
  <si>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</si>
  <si>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</si>
  <si>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</si>
  <si>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</si>
  <si>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</si>
  <si>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</si>
  <si>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</si>
  <si>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</si>
  <si>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</si>
  <si>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</si>
  <si>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</si>
  <si>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</si>
  <si>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</si>
  <si>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</si>
  <si>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</si>
  <si>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</si>
  <si>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</si>
  <si>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</si>
  <si>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</si>
  <si>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</si>
  <si>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</si>
  <si>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</si>
  <si>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</si>
  <si>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</si>
  <si>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</si>
  <si>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</si>
  <si>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</si>
  <si>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</si>
  <si>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</si>
  <si>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</si>
  <si>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</si>
  <si>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</si>
  <si>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</si>
  <si>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</si>
  <si>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</si>
  <si>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</si>
  <si>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</si>
  <si>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</si>
  <si>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</si>
  <si>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</si>
  <si>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</si>
  <si>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</si>
  <si>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</si>
  <si>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</si>
  <si>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</si>
  <si>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</si>
  <si>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</si>
  <si>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</si>
  <si>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</si>
  <si>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</si>
  <si>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</si>
  <si>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</si>
  <si>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</si>
  <si>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</si>
  <si>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</si>
  <si>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</si>
  <si>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</si>
  <si>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</si>
  <si>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</si>
  <si>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</si>
  <si>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</si>
  <si>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</si>
  <si>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</si>
  <si>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</si>
  <si>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</si>
  <si>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</si>
  <si>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</si>
  <si>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</si>
  <si>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</si>
  <si>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</si>
  <si>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</si>
  <si>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</si>
  <si>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</si>
  <si>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</si>
  <si>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</si>
  <si>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</si>
  <si>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</si>
  <si>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</si>
  <si>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</si>
  <si>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</si>
  <si>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</si>
  <si>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</si>
  <si>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</si>
  <si>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</si>
  <si>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</si>
  <si>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</si>
  <si>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</si>
  <si>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</si>
  <si>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</si>
  <si>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</si>
  <si>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</si>
  <si>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</si>
  <si>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</si>
  <si>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</si>
  <si>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</si>
  <si>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</si>
  <si>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</si>
  <si>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</si>
  <si>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</si>
  <si>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</si>
  <si>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</si>
  <si>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</si>
  <si>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</si>
  <si>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</si>
  <si>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</si>
  <si>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</si>
  <si>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</si>
  <si>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</si>
  <si>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</si>
  <si>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</si>
  <si>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</si>
  <si>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</si>
  <si>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</si>
  <si>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</si>
  <si>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</si>
  <si>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</si>
  <si>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</si>
  <si>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</si>
  <si>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</si>
  <si>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</si>
  <si>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</si>
  <si>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</si>
  <si>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</si>
  <si>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</si>
  <si>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</si>
  <si>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</si>
  <si>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</si>
  <si>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</si>
  <si>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</si>
  <si>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</si>
  <si>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</si>
  <si>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</si>
  <si>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</si>
  <si>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</si>
  <si>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</si>
  <si>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</si>
  <si>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</si>
  <si>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</si>
  <si>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</si>
  <si>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</si>
  <si>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</si>
  <si>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</si>
  <si>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</si>
  <si>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</si>
  <si>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</si>
  <si>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</si>
  <si>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</si>
  <si>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</si>
  <si>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</si>
  <si>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</si>
  <si>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</si>
  <si>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</si>
  <si>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</si>
  <si>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</si>
  <si>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</si>
  <si>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</si>
  <si>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</si>
  <si>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</si>
  <si>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</si>
  <si>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</si>
  <si>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</si>
  <si>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</si>
  <si>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</si>
  <si>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</si>
  <si>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</si>
  <si>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</si>
  <si>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</si>
  <si>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</si>
  <si>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</si>
  <si>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</si>
  <si>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</si>
  <si>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</si>
  <si>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</si>
  <si>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</si>
  <si>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</si>
  <si>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</si>
  <si>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</si>
  <si>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</si>
  <si>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</si>
  <si>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</si>
  <si>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</si>
  <si>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</si>
  <si>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</si>
  <si>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</si>
  <si>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</si>
  <si>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</si>
  <si>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</si>
  <si>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</si>
  <si>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</si>
  <si>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PCM-20251021-00000806</t>
  </si>
  <si>
    <t>ETA 10 Min</t>
  </si>
  <si>
    <t xml:space="preserve"> PCM-20250215-00000830 </t>
  </si>
  <si>
    <t>LTE site still down and  site located in aramco area access issue need special permission</t>
  </si>
  <si>
    <t>NO PCM</t>
  </si>
  <si>
    <t>EM team on the way to need 10 Min</t>
  </si>
  <si>
    <t>PCM-20251021-00000980</t>
  </si>
  <si>
    <t>EM team on the way need 50 Min</t>
  </si>
  <si>
    <t>PCM-20251021-00001053</t>
  </si>
  <si>
    <t>EM team at site checking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</si>
  <si>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</si>
  <si>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</si>
  <si>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</si>
  <si>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</si>
  <si>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</si>
  <si>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</si>
  <si>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</si>
  <si>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</si>
  <si>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PCM-20251021-00001033</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</si>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</sst>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288.50667187500221</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45951.455097685182</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45951.455097685182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45951.455097685182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45951.455097685182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45951.455097685182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45951.455097685182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45951.455097685182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45951.455097685182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45951.455097685182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45951.455097685182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45951.455097685182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45951.455097685182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45951.455097685182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45951.455097685182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45951.455097685182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45951.455097685182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45951.455097685182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45951.455097685182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45951.455097685182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45951.455097685182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45951.455097685182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45951.455097685182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45951.455097685182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45951.455097685182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45951.455097685182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45951.455097685182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45951.455097685182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45951.455097685182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45951.455097685182</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45951.455097685182</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45951.455097685182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45951.455097685182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45951.455097685182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45951.455097685182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45951.455097685182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45951.455097685182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45951.455097685182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45951.455097685182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45951.455097685182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45951.455097685182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45951.455097685182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45951.455097685182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45951.455097685182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45951.455097685182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45951.455097685182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45951.455097685182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45951.455097685182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45951.455097685182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45951.455097685182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45951.455097685182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45951.455097685182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45951.455097685182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45951.455097685182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45951.455097685182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45951.455097685182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45951.455097685182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45951.455097685182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45951.455097685182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45951.455097685182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45951.455097685182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45951.455097685182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45951.455097685182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45951.455097685182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45951.455097685182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45951.455097685182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45951.455097685182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45951.455097685182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45951.455097685182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45951.455097685182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45951.455097685182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45951.455097685182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45951.455097685182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45951.455097685182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45951.455097685182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45951.455097685182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45951.455097685182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45951.455097685182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45951.455097685182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45951.455097685182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45951.455097685182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45951.455097685182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45951.455097685182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45951.455097685182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45951.455097685182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45951.455097685182</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45951.455097685182</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144.72801435185102</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126.45525972222094</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6.9593222222174518</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0.14875509258854436</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0.10689166666270467</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1.2146296292485204E-2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45951.455097685182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45951.455097685182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45951.455097685182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45951.455097685182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45951.455097685182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45951.455097685182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45951.455097685182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45951.455097685182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45951.455097685182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45951.455097685182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45951.455097685182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45951.455097685182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45951.455097685182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45951.455097685182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45951.455097685182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45951.455097685182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45951.455097685182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45951.455097685182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45951.455097685182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45951.455097685182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45951.455097685182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45951.455097685182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45951.455097685182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45951.455097685182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45951.455097685182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45951.455097685182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45951.455097685182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45951.455097685182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45951.455097685182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45951.455097685182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45951.455097685182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45951.455097685182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45951.455097685182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45951.455097685182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45951.455097685182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45951.455097685182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45951.455097685182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45951.455097685182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45951.455097685182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45951.455097685182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45951.455097685182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45951.455097685182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45951.455097685182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45951.455097685182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45951.455097685182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45951.455097685182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45951.455097685182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45951.455097685182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45951.455097685182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45951.455097685182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45951.455097685182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45951.455097685182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45951.455097685182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45951.455097685182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45951.455097685182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45951.455097685182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45951.455097685182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45951.455097685182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45951.455097685182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45951.455097685182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45951.455097685182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45951.455097685182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45951.455097685182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45951.455097685182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45951.455097685182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45951.455097685182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45951.455097685182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39091</v>
      </c>
      <c r="B2" s="64" t="str">
        <f>IFERROR(VLOOKUP(D2,DB!A:K,11,0),"")</f>
        <v>R3</v>
      </c>
      <c r="C2" s="18">
        <v>2</v>
      </c>
      <c r="D2" s="18" t="s">
        <v>22581</v>
      </c>
      <c r="E2" s="18" t="s">
        <v>38998</v>
      </c>
      <c r="F2" s="20">
        <v>45951.328402777777</v>
      </c>
      <c r="G2" s="21">
        <f t="shared" ref="G2:G38" ca="1" si="0">IFERROR(NOW()-F2,"-")</f>
        <v>0.12669502315111458</v>
      </c>
      <c r="H2" s="22">
        <v>45951.318101851852</v>
      </c>
      <c r="I2" s="19" t="str">
        <f>IFERROR(VLOOKUP(D2,DB!A:F,6,0),"")</f>
        <v>SCECO</v>
      </c>
      <c r="J2" s="18" t="str">
        <f>IFERROR(VLOOKUP(D2,DB!A:G,7,0),"")</f>
        <v>Dead</v>
      </c>
      <c r="K2" s="47" t="s">
        <v>39092</v>
      </c>
      <c r="L2" s="23" t="str">
        <f>IFERROR(VLOOKUP(D2,DB!A:I,9,0),"")</f>
        <v>Latis</v>
      </c>
    </row>
    <row r="3" spans="1:13" ht="15" customHeight="1">
      <c r="A3" s="19"/>
      <c r="B3" s="64" t="str">
        <f>IFERROR(VLOOKUP(D3,DB!A:K,11,0),"")</f>
        <v/>
      </c>
      <c r="C3" s="18"/>
      <c r="D3" s="18"/>
      <c r="E3" s="18"/>
      <c r="F3" s="20"/>
      <c r="G3" s="21">
        <f t="shared" ca="1" si="0"/>
        <v>45951.455097800928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45951.455097800928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45951.455097800928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45951.455097800928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45951.455097800928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45951.455097800928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45951.455097800928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45951.455097800928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45951.455097800928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45951.455097800928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45951.455097800928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45951.455097800928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45951.455097800928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45951.455097800928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45951.455097800928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45951.455097800928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45951.455097800928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45951.455097800928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45951.455097800928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45951.455097800928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45951.455097800928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45951.455097800928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45951.455097800928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45951.455097800928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45951.455097800928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45951.455097800928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45951.455097800928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45951.455097800928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45951.455097800928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45951.455097800928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45951.455097800928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45951.455097800928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45951.455097800928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45951.455097800928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45951.455097800928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45951.455097800928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45951.455097800928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45951.455097800928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45951.455097800928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45951.455097800928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45951.455097800928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45951.455097800928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45951.455097800928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45951.455097800928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45951.455097800928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45951.455097800928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45951.455097800928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45951.455097800928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45951.455097800928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45951.455097800928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45951.455097800928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45951.455097800928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45951.455097800928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45951.455097800928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45951.455097800928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45951.455097800928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45951.455097800928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45951.455097800928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45951.455097800928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45951.455097800928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45951.455097800928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45951.455097800928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45951.455097800928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45951.455097800928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45951.455097800928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45951.455097800928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45951.455097800928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45951.455097800928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45951.455097800928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45951.455097800928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45951.455097800928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45951.455097800928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45951.455097800928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45951.455097800928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45951.455097800928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45951.455097800928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45951.455097800928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45951.455097800928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45951.455097800928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45951.455097800928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45951.455097800928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45951.455097800928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45951.455097800928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45951.455097800928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45951.455097800928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45951.455097800928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45951.455097800928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45951.455097800928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45951.455097800928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45951.455097800928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45951.455097800928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45951.455097800928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45951.455097800928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45951.455097800928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45951.455097800928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45951.455097800928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45951.455097800928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45951.455097800928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45951.455097800928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45951.455097800928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45951.455097800928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45951.455097800928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45951.455097800928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45951.455097800928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45951.455097800928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45951.455097800928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45951.455097800928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45951.455097800928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45951.455097800928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45951.455097800928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45951.455097800928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45951.455097800928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45951.455097800928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45951.455097800928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45951.455097800928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45951.455097800928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45951.455097800928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45951.455097800928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45951.455097800928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45951.455097800928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45951.455097800928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45951.455097800928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45951.455097800928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45951.455097800928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45951.455097800928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45951.455097800928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45951.455097800928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45951.455097800928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45951.455097800928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45951.455097800928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45951.455097800928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45951.455097800928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45951.455097800928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45951.455097800928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45951.455097800928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45951.455097800928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45951.455097800928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45951.455097800928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45951.455097800928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45951.455097800928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45951.455097800928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45951.455097800928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45951.455097800928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45951.455097800928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45951.455097800928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45951.455097800928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45951.455097800928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45951.455097800928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45951.455097800928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45951.455097800928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45951.455097800928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45951.455097800928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45951.455097800928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45951.455097800928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45951.455097800928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45951.455097800928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45951.455097800928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45951.455097800928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45951.455097800928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45951.455097800928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45951.455097800928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45951.455097800928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45951.455097800928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45951.455097800928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45951.455097800928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45951.455097800928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45951.455097800928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45951.455097800928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45951.455097800928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45951.455097800928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45951.455097800928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45951.455097800928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45951.455097800928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45951.455097800928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45951.455097800928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45951.455097800928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45951.455097800928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45951.455097800928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45951.455097800928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45951.455097800928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45951.455097800928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45951.455097800928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45951.455097800928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45951.455097800928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45951.455097800928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45951.455097800928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45951.455097800928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45951.455097800928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45951.455097800928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45951.455097800928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45951.455097800928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45951.455097800928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45951.455097800928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45951.455097800928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45951.455097800928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45951.455097800928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45951.455097800928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45951.455097800928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45951.455097800928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45951.455097800928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45951.455097800928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45951.455097800928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45951.455097800928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45951.455097800928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45951.455097800928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45951.455097800928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45951.455097800928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45951.455097800928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45951.455097800928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45951.455097800928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45951.455097800928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45951.455097800928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45951.455097800928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45951.455097800928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45951.455097800928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45951.455097800928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45951.455097800928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45951.455097800928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45951.455097800928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45951.455097800928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45951.455097800928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45951.455097800928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45951.455097800928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45951.455097800928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45951.455097800928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45951.455097800928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45951.455097800928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45951.455097800928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45951.455097800928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45951.455097800928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45951.455097800928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45951.455097800928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45951.455097800928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45951.455097800928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45951.455097800928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45951.455097800928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45951.455097800928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45951.455097800928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45951.455097800928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45951.455097800928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45951.455097800928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45951.455097800928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45951.455097800928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45951.455097800928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45951.455097800928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45951.455097800928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45951.455097800928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45951.455097800928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45951.455097800928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45951.455097800928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45951.455097800928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45951.455097800928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45951.455097800928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45951.455097800928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45951.455097800928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45951.455097800928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45951.455097800928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45951.455097800928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45951.455097800928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45951.455097800928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45951.455097800928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45951.455097800928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45951.455097800928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45951.455097800928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45951.455097800928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45951.455097800928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45951.455097800928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45951.455097800928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45951.455097800928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45951.455097800928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45951.455097800928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45951.455097800928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45951.455097800928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45951.455097800928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45951.455097800928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45951.455097800928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45951.455097800928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45951.455097800928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45951.455097800928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45951.455097800928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45951.455097800928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45951.455097800928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45951.455097800928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45951.455097800928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45951.455097800928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45951.455097800928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45951.455097800928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45951.455097800928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45951.455097800928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45951.455097800928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45951.455097800928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45951.455097800928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45951.455097800928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45951.455097800928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45951.455097800928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45951.455097800928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45951.455097800928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45951.455097800928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45951.455097800928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45951.455097800928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45951.455097800928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45951.455097800928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45951.455097800928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45951.455097800928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45951.455097800928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45951.455097800928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45951.455097800928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45951.455097800928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45951.455097800928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45951.455097800928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45951.455097800928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45951.455097800928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45951.455097800928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45951.455097800928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45951.455097800928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45951.455097800928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45951.455097800928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45951.455097800928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45951.455097800928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45951.455097800928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45951.455097800928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45951.455097800928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45951.455097800928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45951.455097800928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45951.455097800928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45951.455097800928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45951.455097800928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45951.455097800928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45951.455097800928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45951.455097800928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45951.455097800928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45951.455097800928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45951.455097800928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45951.455097800928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45951.455097800928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45951.455097800928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45951.455097800928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45951.455097800928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45951.455097800928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45951.455097800928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45951.455097800928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45951.455097800928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45951.455097800928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45951.455097800928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45951.455097800928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45951.455097800928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45951.455097800928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45951.455097800928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45951.455097800928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45951.455097800928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45951.455097800928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45951.455097800928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45951.455097800928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45951.455097800928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45951.455097800928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45951.455097800928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45951.455097800928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45951.455097800928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45951.455097800928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45951.455097800928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45951.455097800928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45951.455097800928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45951.455097800928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45951.455097800928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45951.455097800928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45951.455097800928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45951.455097800928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45951.455097800928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45951.455097800928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45951.455097800928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45951.455097800928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45951.455097800928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45951.455097800928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45951.455097800928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45951.455097800928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45951.455097800928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45951.455097800928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45951.455097800928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45951.455097800928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45951.455097800928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45951.455097800928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45951.455097800928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45951.455097800928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45951.455097800928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45951.455097800928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45951.455097800928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45951.455097800928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45951.455097800928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45951.455097800928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45951.455097800928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45951.455097800928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45951.455097800928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45951.455097800928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45951.455097800928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45951.455097800928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45951.455097800928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45951.455097800928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45951.455097800928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45951.455097800928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45951.455097800928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45951.455097800928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45951.455097800928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45951.455097800928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45951.455097800928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45951.455097800928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45951.455097800928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45951.455097800928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45951.455097800928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45951.455097800928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45951.455097800928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45951.455097800928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45951.455097800928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45951.455097800928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45951.455097800928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45951.455097800928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45951.455097800928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45951.455097800928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45951.455097800928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45951.455097800928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45951.455097800928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45951.455097800928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45951.455097800928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45951.455097800928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45951.455097800928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45951.455097800928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45951.455097800928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45951.455097800928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45951.455097800928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45951.455097800928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45951.455097800928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45951.455097800928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45951.455097800928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45951.455097800928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45951.455097800928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45951.455097800928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45951.455097800928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45951.455097800928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45951.455097800928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45951.455097800928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45951.455097800928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45951.455097800928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45951.455097800928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45951.455097800928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45951.455097800928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45951.455097800928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45951.455097800928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45951.455097800928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45951.455097800928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45951.455097800928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45951.455097800928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45951.455097800928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45951.455097800928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45951.455097800928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45951.455097800928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45951.455097800928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45951.455097800928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45951.455097800928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45951.455097800928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45951.455097800928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45951.455097800928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45951.455097800928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45951.455097800928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45951.455097800928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45951.455097800928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45951.455097800928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45951.455097800928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45951.455097800928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45951.455097800928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45951.455097800928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45951.455097800928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45951.455097800928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45951.455097800928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45951.455097800928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45951.455097800928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45951.455097800928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45951.455097800928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45951.455097800928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45951.455097800928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45951.455097800928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45951.455097800928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45951.455097800928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45951.455097800928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45951.455097800928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45951.455097800928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45951.455097800928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45951.455097800928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45951.455097800928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45951.455097800928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45951.455097800928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45951.455097800928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45951.455097800928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45951.455097800928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45951.455097800928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45951.455097800928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45951.455097800928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45951.455097800928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45951.455097800928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45951.455097800928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45951.455097800928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45951.455097800928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45951.455097800928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45951.455097800928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45951.455097800928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45951.455097800928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45951.455097800928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45951.455097800928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45951.455097800928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45951.455097800928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45951.455097800928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45951.455097800928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45951.455097800928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45951.455097800928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45951.455097800928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45951.455097800928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45951.455097800928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45951.455097800928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45951.455097800928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45951.455097800928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45951.455097800928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45951.455097800928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45951.455097800928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45951.455097800928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45951.455097800928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45951.455097800928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45951.455097800928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45951.455097800928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45951.455097800928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45951.455097800928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45951.455097800928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45951.455097800928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45951.455097800928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45951.455097800928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45951.455097800928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45951.455097800928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45951.455097800928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45951.455097800928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45951.455097800928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45951.455097800928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45951.455097800928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45951.455097800928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45951.455097800928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45951.455097800928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45951.455097800928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45951.455097800928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45951.455097800928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45951.455097800928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45951.455097800928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45951.455097800928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45951.455097800928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45951.455097800928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45951.455097800928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45951.455097800928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45951.455097800928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45951.455097800928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45951.455097800928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45951.455097800928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45951.455097800928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45951.455097800928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45951.455097800928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45951.455097800928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45951.455097800928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45951.455097800928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45951.455097800928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45951.455097800928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45951.455097800928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45951.455097800928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45951.455097800928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45951.455097800928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45951.455097800928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45951.455097800928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45951.455097800928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45951.455097800928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45951.455097800928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45951.455097800928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45951.455097800928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45951.455097800928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45951.455097800928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45951.455097800928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45951.455097800928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45951.455097800928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45951.455097800928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45951.455097800928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45951.455097800928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45951.455097800928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45951.455097800928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45951.455097800928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45951.455097800928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45951.455097800928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45951.455097800928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45951.455097800928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45951.455097800928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45951.455097800928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45951.455097800928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45951.455097800928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45951.455097800928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45951.455097800928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45951.455097800928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45951.455097800928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45951.455097800928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45951.455097800928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45951.455097800928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45951.455097800928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45951.455097800928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45951.455097800928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45951.455097800928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45951.455097800928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45951.455097800928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45951.455097800928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45951.455097800928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45951.455097800928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45951.455097800928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45951.455097800928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45951.455097800928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45951.455097800928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45951.455097800928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45951.455097800928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45951.455097800928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45951.455097800928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45951.455097800928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45951.455097800928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45951.455097800928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45951.455097800928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45951.455097800928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45951.455097800928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45951.455097800928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45951.455097800928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45951.455097800928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45951.455097800928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45951.455097800928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45951.455097800928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45951.455097800928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45951.455097800928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45951.455097800928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45951.455097800928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45951.455097800928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45951.455097800928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45951.455097800928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45951.455097800928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45951.455097800928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45951.455097800928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45951.455097800928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45951.455097800928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45951.455097800928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45951.455097800928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45951.455097800928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45951.455097800928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45951.455097800928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45951.455097800928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45951.455097800928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45951.455097800928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45951.455097800928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45951.455097800928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45951.455097800928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45951.455097800928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45951.455097800928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45951.455097800928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45951.455097800928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45951.455097800928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45951.455097800928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45951.455097800928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45951.455097800928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45951.455097800928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45951.455097800928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45951.455097800928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45951.455097800928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45951.455097800928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45951.455097800928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45951.455097800928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45951.455097800928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45951.455097800928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45951.455097800928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45951.455097800928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45951.455097800928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45951.455097800928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45951.455097800928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45951.455097800928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45951.455097800928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45951.455097800928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45951.455097800928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45951.455097800928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45951.455097800928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45951.455097800928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45951.455097800928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45951.455097800928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45951.455097800928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45951.455097800928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45951.455097800928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45951.455097800928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45951.455097800928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45951.455097800928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45951.455097800928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45951.455097800928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45951.455097800928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45951.455097800928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45951.455097800928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45951.455097800928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45951.455097800928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45951.455097800928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45951.455097800928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45951.455097800928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45951.455097800928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45951.455097800928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45951.455097800928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45951.455097800928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45951.455097800928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45951.455097800928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45951.455097800928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45951.455097800928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45951.455097800928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45951.455097800928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45951.455097800928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45951.455097800928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45951.455097800928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45951.455097800928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45951.455097800928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45951.455097800928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45951.455097800928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45951.455097800928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45951.455097800928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45951.455097800928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45951.455097800928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45951.455097800928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45951.455097800928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45951.455097800928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45951.455097800928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45951.455097800928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45951.455097800928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45951.455097800928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45951.455097800928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45951.455097800928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45951.455097800928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45951.455097800928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45951.455097800928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45951.455097800928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45951.455097800928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45951.455097800928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45951.455097800928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45951.455097800928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45951.455097800928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45951.455097800928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45951.455097800928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45951.455097800928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45951.455097800928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45951.455097800928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45951.455097800928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45951.455097800928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45951.455097800928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45951.455097800928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45951.455097800928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45951.455097800928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45951.455097800928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45951.455097800928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45951.455097800928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45951.455097800928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45951.455097800928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45951.455097800928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45951.455097800928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45951.455097800928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45951.455097800928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45951.455097800928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45951.455097800928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45951.455097800928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45951.455097800928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45951.455097800928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45951.455097800928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45951.455097800928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45951.455097800928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45951.455097800928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45951.455097800928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45951.455097800928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45951.455097800928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45951.455097800928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45951.455097800928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45951.455097800928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45951.455097800928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45951.455097800928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45951.455097800928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45951.455097800928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45951.455097800928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45951.455097800928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45951.455097800928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45951.455097800928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45951.455097800928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45951.455097800928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45951.455097800928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45951.455097800928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45951.455097800928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45951.455097800928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45951.455097800928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45951.455097800928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45951.455097800928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45951.455097800928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45951.455097800928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45951.455097800928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45951.455097800928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45951.455097800928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45951.455097800928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45951.455097800928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45951.455097800928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45951.455097800928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45951.455097800928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45951.455097800928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45951.455097800928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45951.455097800928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45951.455097800928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45951.455097800928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45951.455097800928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45951.455097800928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45951.455097800928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45951.455097800928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45951.455097800928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45951.455097800928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45951.455097800928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45951.455097800928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45951.455097800928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45951.455097800928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45951.455097800928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45951.455097800928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45951.455097800928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45951.455097800928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45951.455097800928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45951.455097800928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45951.455097800928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45951.455097800928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45951.455097800928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45951.455097800928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45951.455097800928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45951.455097800928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45951.455097800928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45951.455097800928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45951.455097800928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45951.455097800928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45951.455097800928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45951.455097800928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45951.455097800928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45951.455097800928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45951.455097800928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45951.455097800928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45951.455097800928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45951.455097800928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45951.455097800928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45951.455097800928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45951.455097800928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45951.455097800928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45951.455097800928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45951.455097800928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45951.455097800928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45951.455097800928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45951.455097800928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45951.455097800928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45951.455097800928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45951.455097800928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45951.455097800928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45951.455097800928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45951.455097800928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45951.455097800928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45951.455097800928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45951.455097800928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45951.455097800928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45951.455097800928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45951.455097800928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45951.455097800928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45951.455097800928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45951.455097800928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45951.455097800928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45951.455097800928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45951.455097800928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45951.455097800928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45951.455097800928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45951.455097800928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45951.455097800928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45951.455097800928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45951.455097800928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45951.455097800928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45951.455097800928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45951.455097800928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45951.455097800928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45951.455097800928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45951.455097800928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45951.455097800928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45951.455097800928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45951.455097800928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45951.455097800928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45951.455097800928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45951.455097800928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45951.455097800928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45951.455097800928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45951.455097800928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45951.455097800928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45951.455097800928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45951.455097800928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45951.455097800928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45951.455097800928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45951.455097800928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45951.455097800928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45951.455097800928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45951.455097800928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45951.455097800928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45951.455097800928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45951.455097800928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45951.455097800928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45951.455097800928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45951.455097800928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45951.455097800928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45951.455097800928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45951.455097800928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45951.455097800928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45951.455097800928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45951.455097800928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45951.455097800928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45951.455097800928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45951.455097800928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45951.455097800928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45951.455097800928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45951.455097800928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45951.455097800928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45951.455097800928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45951.455097800928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45951.455097800928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45951.455097800928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45951.455097800928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45951.455097800928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45951.455097800928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45951.455097800928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45951.455097800928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45951.455097800928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45951.455097800928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45951.455097800928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45951.455097800928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45951.455097800928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45951.455097800928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45951.455097800928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45951.455097800928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45951.455097800928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45951.455097800928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45951.455097800928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45951.455097800928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45951.455097800928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45951.455097800928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45951.455097800928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45951.455097800928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45951.455097800928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45951.455097800928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45951.455097800928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45951.455097800928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45951.455097800928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45951.455097800928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45951.455097800928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45951.455097800928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45951.455097800928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45951.455097800928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45951.455097800928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45951.455097800928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45951.455097800928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45951.455097800928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45951.455097800928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45951.455097800928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45951.455097800928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45951.455097800928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45951.455097800928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45951.455097800928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45951.455097800928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45951.455097800928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45951.455097800928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45951.455097800928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45951.455097800928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45951.455097800928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45951.455097800928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45951.455097800928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45951.455097800928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45951.455097800928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45951.455097800928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45951.455097800928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45951.455097800928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45951.455097800928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45951.455097800928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45951.455097800928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45951.455097800928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45951.455097800928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45951.455097800928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45951.455097800928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45951.455097800928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45951.455097800928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45951.455097800928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45951.455097800928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45951.455097800928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45951.455097800928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45951.455097800928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45951.455097800928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45951.455097800928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45951.455097800928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45951.455097800928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45951.455097800928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45951.455097800928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45951.455097800928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45951.455097800928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45951.455097800928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45951.455097800928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45951.455097800928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45951.455097800928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45951.455097800928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45951.455097800928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45951.455097800928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45951.455097800928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45951.455097800928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45951.455097800928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45951.455097800928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45951.455097800928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45951.455097800928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45951.455097800928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45951.455097800928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45951.455097800928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45951.455097800928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45951.455097800928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45951.455097800928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45951.455097800928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45951.455097800928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45951.455097800928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45951.455097800928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45951.455097800928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45951.455097800928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45951.455097800928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45951.455097800928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45951.455097800928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45951.455097800928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45951.455097800928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45951.455097800928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45951.455097800928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45951.455097800928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45951.455097800928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45951.455097800928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45951.455097800928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45951.455097800928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45951.455097800928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45951.455097800928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45951.455097800928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45951.455097800928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45951.455097800928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45951.455097800928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45951.455097800928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45951.455097800928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45951.455097800928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45951.455097800928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45951.455097800928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45951.455097800928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45951.455097800928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45951.455097800928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45951.455097800928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45951.455097800928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45951.455097800928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45951.455097800928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45951.455097800928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45951.455097800928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45951.455097800928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45951.455097800928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45951.455097800928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45951.455097800928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45951.455097800928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45951.455097800928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45951.455097800928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45951.455097800928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45951.455097800928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45951.455097800928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45951.455097800928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45951.455097800928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45951.455097800928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45951.455097800928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45951.455097800928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45951.455097800928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45951.455097800928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45951.455097800928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45951.455097800928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45951.455097800928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45951.455097800928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45951.455097800928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45951.455097800928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45951.455097800928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45951.455097800928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45951.455097800928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45951.455097800928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45951.455097800928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45951.455097800928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45951.455097800928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45951.455097800928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45951.455097800928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45951.455097800928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45951.455097800928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45951.455097800928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45951.455097800928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45951.455097800928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45951.455097800928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45951.455097800928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45951.455097800928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45951.455097800928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45951.455097800928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45951.455097800928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45951.455097800928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45951.455097800928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45951.455097800928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45951.455097800928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45951.455097800928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45951.455097800928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45951.455097800928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45951.455097800928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45951.455097800928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45951.455097800928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45951.455097800928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45951.455097800928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45951.455097800928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45951.455097800928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45951.455097800928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45951.455097800928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45951.455097800928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45951.455097800928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45951.455097800928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45951.455097800928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45951.455097800928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45951.455097800928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45951.455097800928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45951.455097800928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45951.455097800928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45951.455097800928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45951.455097800928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45951.455097800928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45951.455097800928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45951.455097800928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45951.455097800928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45951.455097800928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45951.455097800928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45951.455097800928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45951.455097800928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45951.455097800928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45951.455097800928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45951.455097800928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45951.455097800928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45951.455097800928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45951.455097800928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45951.455097800928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45951.455097800928</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tabSelected="1" workbookViewId="0">
      <selection activeCell="F13" sqref="F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247.97438009258622</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95" t="s">
        <v>28415</v>
      </c>
      <c r="E3" s="100" t="s">
        <v>38998</v>
      </c>
      <c r="F3" s="125"/>
      <c r="G3" s="126">
        <f ca="1">IFERROR(NOW()-F3,"")</f>
        <v>45951.455097685182</v>
      </c>
      <c r="H3" s="125">
        <v>45951.361770833333</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123" t="s">
        <v>36486</v>
      </c>
      <c r="E4" s="100" t="s">
        <v>38998</v>
      </c>
      <c r="F4" s="125">
        <v>45951.399236111109</v>
      </c>
      <c r="G4" s="126">
        <f ca="1">IFERROR(NOW()-F4,"")</f>
        <v>5.5861574073787779E-2</v>
      </c>
      <c r="H4" s="125">
        <v>45951.393472222226</v>
      </c>
      <c r="I4" s="121" t="str">
        <f>IFERROR(VLOOKUP(D4,DB!A:F,6,0),"")</f>
        <v>Generator-SG</v>
      </c>
      <c r="J4" s="121" t="str">
        <f>IFERROR(VLOOKUP(D4,DB!A:G,7,0),"")</f>
        <v>Dead</v>
      </c>
      <c r="K4" s="127" t="s">
        <v>39098</v>
      </c>
      <c r="L4" s="123" t="str">
        <f>IFERROR(VLOOKUP(D4,DB!A:I,9,0),"")</f>
        <v>Latis</v>
      </c>
    </row>
    <row r="5" spans="1:16" ht="15" customHeight="1">
      <c r="A5" s="121" t="s">
        <v>39099</v>
      </c>
      <c r="B5" s="121" t="str">
        <f>IFERROR(VLOOKUP(D5,DB!A:K,11,0),"")</f>
        <v>R4</v>
      </c>
      <c r="C5" s="122">
        <v>1</v>
      </c>
      <c r="D5" s="95" t="s">
        <v>24071</v>
      </c>
      <c r="E5" s="100" t="s">
        <v>38998</v>
      </c>
      <c r="F5" s="125">
        <v>45951.421747685185</v>
      </c>
      <c r="G5" s="126">
        <f ca="1">IFERROR(NOW()-F5,"")</f>
        <v>3.3349999997881241E-2</v>
      </c>
      <c r="H5" s="125">
        <v>45951.405289351853</v>
      </c>
      <c r="I5" s="121" t="str">
        <f>IFERROR(VLOOKUP(D5,DB!A:F,6,0),"")</f>
        <v>SCECO</v>
      </c>
      <c r="J5" s="121" t="str">
        <f>IFERROR(VLOOKUP(D5,DB!A:G,7,0),"")</f>
        <v>Good</v>
      </c>
      <c r="K5" s="127" t="s">
        <v>39100</v>
      </c>
      <c r="L5" s="123" t="str">
        <f>IFERROR(VLOOKUP(D5,DB!A:I,9,0),"")</f>
        <v>Latis</v>
      </c>
    </row>
    <row r="6" spans="1:16" ht="15" customHeight="1">
      <c r="A6" s="121"/>
      <c r="B6" s="121" t="str">
        <f>IFERROR(VLOOKUP(D6,DB!A:K,11,0),"")</f>
        <v/>
      </c>
      <c r="C6" s="122"/>
      <c r="D6" s="123"/>
      <c r="E6" s="100"/>
      <c r="F6" s="125"/>
      <c r="G6" s="126">
        <f ca="1">IFERROR(NOW()-F6,"")</f>
        <v>45951.455097685182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45951.455097685182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45951.455097685182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45951.455097685182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45951.455097685182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45951.455097685182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45951.455097685182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45951.455097685182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45951.455097685182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45951.455097685182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45951.455097685182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45951.455097685182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45951.455097685182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45951.455097685182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45951.455097685182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45951.455097685182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45951.455097685182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45951.455097685182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45951.455097685182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45951.455097685182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45951.455097685182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45951.455097685182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45951.455097685182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45951.455097685182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45951.455097685182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45951.455097685182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45951.455097685182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45951.455097685182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45951.455097685182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45951.455097685182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45951.455097685182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45951.455097685182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45951.455097685182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45951.455097685182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45951.455097685182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45951.455097685182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45951.455097685182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45951.455097685182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45951.455097685182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45951.455097685182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45951.455097685182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45951.455097685182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45951.455097685182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45951.455097685182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45951.455097685182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45951.455097685182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45951.455097685182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45951.455097685182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45951.455097685182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45951.455097685182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45951.455097685182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45951.455097685182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45951.455097685182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45951.455097685182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45951.455097685182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45951.455097685182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45951.455097685182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45951.455097685182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45951.455097685182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45951.455097685182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45951.455097685182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45951.455097685182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45951.455097685182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45951.455097685182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45951.455097685182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45951.455097685182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45951.455097685182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45951.455097685182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45951.455097685182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45951.455097685182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45951.455097685182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45951.455097685182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45951.455097685182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45951.455097685182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45951.455097685182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45951.455097685182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45951.455097685182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45951.455097685182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45951.455097685182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45951.455097685182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45951.455097685182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45951.455097685182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45951.455097685182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45951.455097685182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45951.455097685182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45951.455097685182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45951.455097685182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45951.455097685182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45951.455097685182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45951.455097685182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45951.455097685182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45951.455097685182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45951.455097685182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45951.455097685182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45951.455097685182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45951.455097685182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45951.455097685182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45951.455097685182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45951.455097685182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45951.455097685182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45951.455097685182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45951.455097685182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45951.455097685182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45951.455097685182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45951.455097685182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45951.455097685182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45951.455097685182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45951.455097685182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45951.455097685182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45951.455097685182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45951.455097685182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45951.455097685182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45951.455097685182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45951.455097685182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45951.455097685182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45951.455097685182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45951.455097685182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45951.455097685182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45951.455097685182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45951.455097685182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45951.455097685182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45951.455097685182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45951.455097685182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45951.455097685182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45951.455097685182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45951.455097685182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45951.455097685182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45951.455097685182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45951.455097685182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45951.455097685182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45951.455097685182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45951.455097685182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45951.455097685182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45951.455097685182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45951.455097685182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45951.455097685182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45951.455097685182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45951.455097685182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45951.455097685182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45951.455097685182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45951.455097685182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45951.455097685182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45951.455097685182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45951.455097685182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45951.455097685182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45951.455097685182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45951.455097685182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45951.455097685182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45951.455097685182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45951.455097685182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45951.455097685182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45951.455097685182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45951.455097685182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45951.455097685182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45951.455097685182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45951.455097685182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45951.455097685182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45951.455097685182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45951.455097685182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45951.455097685182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45951.455097685182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45951.455097685182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45951.455097685182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45951.455097685182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45951.455097685182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45951.455097685182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45951.455097685182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45951.455097685182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45951.455097685182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45951.455097685182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45951.455097685182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45951.455097685182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45951.455097685182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45951.455097685182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45951.455097685182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45951.455097685182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45951.455097685182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45951.455097685182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45951.455097685182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45951.455097685182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45951.455097685182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45951.455097685182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45951.455097685182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45951.455097685182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45951.455097685182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45951.455097685182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45951.455097685182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45951.455097685182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45951.455097685182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45951.455097685182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45951.455097685182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45951.455097685182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45951.455097685182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45951.455097685182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45951.455097685182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45951.455097685182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45951.455097685182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45951.455097685182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45951.455097685182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45951.455097685182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45951.455097685182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45951.455097685182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45951.455097685182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45951.455097685182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45951.455097685182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45951.455097685182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45951.455097685182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45951.455097685182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45951.455097685182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45951.455097685182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45951.455097685182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45951.455097685182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45951.455097685182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45951.455097685182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45951.455097685182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45951.455097685182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45951.455097685182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45951.455097685182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45951.455097685182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45951.455097685182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45951.455097685182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45951.455097685182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45951.455097685182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45951.455097685182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45951.455097685182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45951.455097685182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45951.455097685182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45951.455097685182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45951.455097685182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45951.455097685182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45951.455097685182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45951.455097685182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45951.455097685182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45951.455097685182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45951.455097685182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45951.455097685182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45951.455097685182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45951.455097685182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45951.455097685182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45951.455097685182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45951.455097685182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45951.455097685182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45951.455097685182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45951.455097685182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45951.455097685182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45951.455097685182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45951.455097685182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45951.455097685182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45951.455097685182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45951.455097685182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45951.455097685182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45951.455097685182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45951.455097685182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45951.455097685182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45951.455097685182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45951.455097685182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45951.455097685182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45951.455097685182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45951.455097685182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45951.455097685182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45951.455097685182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45951.455097685182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45951.455097685182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45951.455097685182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45951.455097685182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45951.455097685182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45951.455097685182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45951.455097685182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45951.455097685182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45951.455097685182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45951.455097685182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45951.455097685182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45951.455097685182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45951.455097685182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45951.455097685182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45951.455097685182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45951.455097685182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45951.455097685182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45951.455097685182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45951.455097685182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45951.455097685182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45951.455097685182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45951.455097685182</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45951.455097685182</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K6" sqref="K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59.623037499994098</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39077</v>
      </c>
      <c r="F3" s="38">
        <v>45926.188877314817</v>
      </c>
      <c r="G3" s="146">
        <f t="shared" ref="G3" ca="1" si="0">IFERROR(NOW()-F3,"")</f>
        <v>25.266220370365772</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6.6835236111073755</v>
      </c>
      <c r="H4" s="38">
        <v>45944.676192129627</v>
      </c>
      <c r="I4" s="37" t="str">
        <f>IFERROR(VLOOKUP(D4,DB!A:F,6,0),"")</f>
        <v>SCECO</v>
      </c>
      <c r="J4" s="37" t="str">
        <f>IFERROR(VLOOKUP(D4,DB!A:G,7,0),"")</f>
        <v>Dead</v>
      </c>
      <c r="K4" s="37" t="s">
        <v>39106</v>
      </c>
      <c r="L4" s="37" t="str">
        <f>IFERROR(VLOOKUP(D4,DB!A:I,9,0),"")</f>
        <v>Latis</v>
      </c>
    </row>
    <row r="5" spans="1:13" ht="30.75">
      <c r="A5" s="157" t="s">
        <v>39107</v>
      </c>
      <c r="B5" s="157" t="str">
        <f>IFERROR(VLOOKUP(D5,DB!A:K,11,0),"")</f>
        <v>R5</v>
      </c>
      <c r="C5" s="157">
        <v>1</v>
      </c>
      <c r="D5" s="157" t="s">
        <v>34781</v>
      </c>
      <c r="E5" s="157" t="s">
        <v>39077</v>
      </c>
      <c r="F5" s="158">
        <v>45948.661111111112</v>
      </c>
      <c r="G5" s="159">
        <f ca="1">IFERROR(NOW()-F5,"")</f>
        <v>2.7939865740700043</v>
      </c>
      <c r="H5" s="158">
        <v>45948.661111111112</v>
      </c>
      <c r="I5" s="157" t="str">
        <f>IFERROR(VLOOKUP(D5,DB!A:F,6,0),"")</f>
        <v>SCECO</v>
      </c>
      <c r="J5" s="157" t="str">
        <f>IFERROR(VLOOKUP(D5,DB!A:G,7,0),"")</f>
        <v>Dead</v>
      </c>
      <c r="K5" s="157" t="s">
        <v>39108</v>
      </c>
      <c r="L5" s="157" t="str">
        <f>IFERROR(VLOOKUP(D5,DB!A:I,9,0),"")</f>
        <v>Latis</v>
      </c>
    </row>
    <row r="6" spans="1:13" ht="15">
      <c r="A6" s="157"/>
      <c r="B6" s="157" t="str">
        <f>IFERROR(VLOOKUP(D6,DB!A:K,11,0),"")</f>
        <v/>
      </c>
      <c r="C6" s="157"/>
      <c r="D6" s="157"/>
      <c r="E6" s="157"/>
      <c r="F6" s="158"/>
      <c r="G6" s="159">
        <f ca="1">IFERROR(NOW()-F6,"")</f>
        <v>45951.455097685182</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45951.455097685182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45951.455097685182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45951.455097685182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45951.455097685182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45951.455097685182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45951.455097685182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45951.455097685182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45951.455097685182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45951.455097685182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45951.455097685182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45951.455097685182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45951.455097685182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45951.455097685182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45951.455097685182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45951.455097685182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45951.455097685182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45951.455097685182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45951.455097685182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45951.455097685182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45951.455097685182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45951.455097685182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45951.455097685182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45951.455097685182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45951.455097685182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45951.455097685182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45951.455097685182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45951.455097685182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45951.455097685182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45951.455097685182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45951.455097685182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45951.455097685182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45951.455097685182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45951.455097685182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45951.455097685182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45951.455097685182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45951.455097685182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45951.455097685182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45951.455097685182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45951.455097685182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45951.455097685182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45951.455097685182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45951.455097685182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45951.455097685182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45951.455097685182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45951.455097685182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45951.455097685182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45951.455097685182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45951.455097685182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45951.455097685182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45951.455097685182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45951.455097685182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45951.455097685182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45951.455097685182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45951.455097685182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45951.455097685182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45951.455097685182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45951.455097685182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45951.455097685182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45951.455097685182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45951.455097685182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45951.455097685182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45951.455097685182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45951.455097685182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45951.455097685182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45951.455097685182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45951.455097685182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45951.455097685182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45951.455097685182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45951.455097685182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45951.455097685182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45951.455097685182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45951.455097685182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45951.455097685182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45951.455097685182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45951.455097685182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45951.455097685182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45951.455097685182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45951.455097685182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45951.455097685182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45951.455097685182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45951.455097685182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45951.455097685182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45951.455097685182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45951.455097685182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45951.455097685182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45951.455097685182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45951.455097685182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45951.455097685182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45951.455097685182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45951.455097685182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45951.455097685182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45951.455097685182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45951.455097685182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45951.455097685182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45951.455097685182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45951.455097685182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45951.455097685182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45951.455097685182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45951.455097685182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45951.455097685182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45951.455097685182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45951.455097685182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45951.455097685182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45951.455097685182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45951.455097685182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45951.455097685182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45951.455097685182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45951.455097685182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45951.455097685182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45951.455097685182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45951.455097685182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45951.455097685182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45951.455097685182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45951.455097685182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45951.455097685182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45951.455097685182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45951.455097685182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45951.455097685182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45951.455097685182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45951.455097685182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45951.455097685182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45951.455097685182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45951.455097685182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45951.455097685182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45951.455097685182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45951.455097685182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45951.455097685182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45951.455097685182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45951.455097685182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45951.455097685182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45951.455097685182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45951.455097685182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45951.455097685182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45951.455097685182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45951.455097685182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45951.455097685182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45951.455097685182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45951.455097685182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45951.455097685182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45951.455097685182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45951.455097685182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45951.455097685182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45951.455097685182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45951.455097685182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45951.455097685182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45951.455097685182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45951.455097685182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45951.455097685182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45951.455097685182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45951.455097685182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45951.455097685182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45951.455097685182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45951.455097685182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45951.455097685182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45951.455097685182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45951.455097685182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45951.455097685182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45951.455097685182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45951.455097685182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45951.455097685182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45951.455097685182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45951.455097685182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45951.455097685182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45951.455097685182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45951.455097685182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45951.455097685182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45951.455097685182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45951.455097685182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45951.455097685182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45951.455097685182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45951.455097685182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45951.455097685182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45951.455097685182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45951.455097685182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45951.455097685182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45951.455097685182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45951.455097685182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45951.455097685182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45951.455097685182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45951.455097685182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45951.455097685182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45951.455097685182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45951.455097685182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45951.455097685182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45951.455097685182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45951.455097685182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45951.455097685182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45951.455097685182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45951.455097685182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45951.455097685182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45951.455097685182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45951.455097685182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45951.455097685182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45951.455097685182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45951.455097685182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45951.455097685182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45951.455097685182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45951.455097685182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45951.455097685182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45951.455097685182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45951.455097685182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45951.455097685182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45951.455097685182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45951.455097685182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45951.455097685182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45951.455097685182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45951.455097685182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45951.455097685182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45951.455097685182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45951.455097685182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45951.455097685182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45951.455097685182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45951.455097685182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45951.455097685182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45951.455097685182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45951.455097685182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45951.455097685182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45951.455097685182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45951.455097685182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45951.455097685182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45951.455097685182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45951.455097685182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45951.455097685182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45951.455097685182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45951.455097685182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45951.455097685182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45951.455097685182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45951.455097685182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45951.455097685182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45951.455097685182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45951.455097685182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45951.455097685182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45951.455097685182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45951.455097685182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45951.455097685182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45951.455097685182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45951.455097685182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45951.455097685182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45951.455097685182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45951.455097685182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45951.455097685182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45951.455097685182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45951.455097685182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45951.455097685182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45951.455097685182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45951.455097685182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45951.455097685182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45951.455097685182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45951.455097685182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45951.455097685182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45951.455097685182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45951.455097685182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45951.455097685182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45951.455097685182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45951.455097685182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45951.455097685182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45951.455097685182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45951.455097685182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45951.455097685182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45951.455097685182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45951.455097685182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45951.455097685182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45951.455097685182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45951.455097685182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45951.455097685182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45951.455097685182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45951.455097685182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45951.455097685182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45951.455097685182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45951.455097685182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45951.455097685182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45951.455097685182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45951.455097685182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45951.455097685182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45951.455097685182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45951.455097685182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45951.455097685182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45951.455097685182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45951.455097685182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45951.455097685182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45951.455097685182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45951.455097685182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45951.455097685182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45951.455097685182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45951.455097685182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45951.455097685182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45951.455097685182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45951.455097685182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45951.455097685182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45951.455097685182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45951.455097685182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45951.455097685182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45951.455097685182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45951.455097685182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45951.455097685182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45951.455097685182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45951.455097685182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45951.455097685182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45951.455097685182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45951.455097685182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45951.455097685182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45951.455097685182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45951.455097685182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45951.455097685182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45951.455097685182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45951.455097685182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45951.455097685182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45951.455097685182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45951.455097685182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45951.455097685182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45951.455097685182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45951.455097685182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45951.455097685182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45951.455097685182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45951.455097685182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45951.455097685182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45951.455097685182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45951.455097685182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45951.455097685182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45951.455097685182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45951.455097685182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45951.455097685182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45951.455097685182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45951.455097685182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45951.455097685182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45951.455097685182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45951.455097685182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45951.455097685182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45951.455097685182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45951.455097685182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45951.455097685182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45951.455097685182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45951.455097685182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45951.455097685182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45951.455097685182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45951.455097685182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45951.455097685182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45951.455097685182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45951.455097685182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45951.455097685182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45951.455097685182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45951.455097685182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45951.455097685182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45951.455097685182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45951.455097685182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45951.455097685182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45951.455097685182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45951.455097685182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45951.455097685182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45951.455097685182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45951.455097685182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45951.455097685182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45951.455097685182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45951.455097685182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45951.455097685182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45951.455097685182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45951.455097685182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45951.455097685182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45951.455097685182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45951.455097685182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45951.455097685182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45951.455097685182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45951.455097685182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45951.455097685182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45951.455097685182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45951.455097685182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45951.455097685182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45951.455097685182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45951.455097685182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45951.455097685182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45951.455097685182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45951.455097685182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45951.455097685182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45951.455097685182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45951.455097685182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45951.455097685182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45951.455097685182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45951.455097685182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45951.455097685182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45951.455097685182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45951.455097685182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45951.455097685182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45951.455097685182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45951.455097685182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45951.455097685182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45951.455097685182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45951.455097685182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45951.455097685182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45951.455097685182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45951.455097685182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45951.455097685182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45951.455097685182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45951.455097685182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45951.455097685182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45951.455097685182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45951.455097685182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45951.455097685182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45951.455097685182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45951.455097685182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45951.455097685182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45951.455097685182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45951.455097685182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45951.455097685182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45951.455097685182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45951.455097685182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45951.455097685182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45951.455097685182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45951.455097685182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45951.455097685182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45951.455097685182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45951.455097685182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45951.455097685182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45951.455097685182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45951.455097685182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45951.455097685182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45951.455097685182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45951.455097685182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45951.455097685182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45951.455097685182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45951.455097685182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45951.455097685182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45951.455097685182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45951.455097685182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45951.455097685182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45951.455097685182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45951.455097685182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45951.455097685182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45951.455097685182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45951.455097685182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45951.455097685182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45951.455097685182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45951.455097685182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45951.455097685182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45951.455097685182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45951.455097685182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45951.455097685182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45951.455097685182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45951.455097685182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45951.455097685182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45951.455097685182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45951.455097685182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45951.455097685182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45951.455097685182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45951.455097685182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45951.455097685182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45951.455097685182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45951.455097685182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45951.455097685182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45951.455097685182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45951.455097685182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45951.455097685182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45951.455097685182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45951.455097685182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45951.455097685182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45951.455097685182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45951.455097685182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45951.455097685182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45951.455097685182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45951.455097685182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45951.455097685182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45951.455097685182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45951.455097685182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45951.455097685182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45951.455097685182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45951.455097685182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45951.455097685182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45951.455097685182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45951.455097685182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45951.455097685182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45951.455097685182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45951.455097685182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45951.455097685182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45951.455097685182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45951.455097685182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45951.455097685182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45951.455097685182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45951.455097685182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45951.455097685182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45951.455097685182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45951.455097685182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45951.455097685182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45951.455097685182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45951.455097685182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45951.455097685182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45951.455097685182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45951.455097685182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45951.455097685182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45951.455097685182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45951.455097685182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45951.455097685182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45951.455097685182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45951.455097685182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45951.455097685182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45951.455097685182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45951.455097685182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45951.455097685182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45951.455097685182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45951.455097685182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45951.455097685182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45951.455097685182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45951.455097685182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45951.455097685182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45951.455097685182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45951.455097685182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45951.455097685182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45951.455097685182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45951.455097685182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45951.455097685182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45951.455097685182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45951.455097685182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45951.455097685182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45951.455097685182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45951.455097685182</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45951.455097685182</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45951.455097685182</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45951.455097685182</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45951.455097685182</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1</v>
      </c>
      <c r="D2" s="105" t="s">
        <v>33253</v>
      </c>
      <c r="E2" s="108" t="s">
        <v>38998</v>
      </c>
      <c r="F2" s="109">
        <v>45951.417824074073</v>
      </c>
      <c r="G2" s="78">
        <f ca="1">IFERROR(NOW()-F2,"-")</f>
        <v>3.7273611109412741E-2</v>
      </c>
      <c r="H2" s="109">
        <v>45951.405347222222</v>
      </c>
      <c r="I2" s="105" t="str">
        <f>IFERROR(VLOOKUP(D2,DB!A:F,6,0),"")</f>
        <v>SCECO</v>
      </c>
      <c r="J2" s="104" t="str">
        <f>IFERROR(VLOOKUP(D2,DB!A:G,7,0),"")</f>
        <v>Dead</v>
      </c>
      <c r="K2" s="110" t="s">
        <v>39110</v>
      </c>
      <c r="L2" s="111" t="str">
        <f>IFERROR(VLOOKUP(D2,DB!A:I,9,0),"")</f>
        <v>Latis</v>
      </c>
    </row>
    <row r="3" spans="1:16383" ht="31.5" customHeight="1">
      <c r="A3" s="106"/>
      <c r="B3" s="105" t="str">
        <f>IFERROR(VLOOKUP(D3,DB!A:K,11,0),"")</f>
        <v/>
      </c>
      <c r="C3" s="107"/>
      <c r="D3" s="105"/>
      <c r="E3" s="108"/>
      <c r="F3" s="109"/>
      <c r="G3" s="78">
        <f ca="1">IFERROR(NOW()-F3,"-")</f>
        <v>45951.455097685182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45951.455097685182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45951.455097685182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45951.455097685182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45951.455097685182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45951.455097685182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45951.455097685182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45951.455097685182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45951.455097685182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45951.455097685182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45951.455097685182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45951.455097685182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45951.455097685182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45951.455097685182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45951.455097685182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45951.455097685182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45951.455097685182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45951.455097685182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45951.455097685182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45951.455097685182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45951.455097685182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45951.455097685182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45951.455097685182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45951.455097685182</v>
      </c>
      <c r="H26" s="109"/>
      <c r="I26" s="105" t="str">
        <f>IFERROR(VLOOKUP(D26,DB!A:F,6,0),"")</f>
        <v/>
      </c>
      <c r="J26" s="104" t="str">
        <f>IFERROR(VLOOKUP(D26,DB!A:G,7,0),"")</f>
        <v/>
      </c>
      <c r="K26" s="110"/>
      <c r="L26" s="111"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