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768" documentId="13_ncr:1_{F6CB121F-512D-4AA6-A0C1-0FB36C537598}" xr6:coauthVersionLast="47" xr6:coauthVersionMax="47" xr10:uidLastSave="{B6EEAB7F-52A8-4617-A8D2-FB8F5960AF90}"/>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20" i="4"/>
  <c r="G20" i="4"/>
  <c r="I20" i="4"/>
  <c r="J20" i="4"/>
  <c r="L20" i="4"/>
  <c r="B21" i="4"/>
  <c r="G21" i="4"/>
  <c r="I21" i="4"/>
  <c r="J21" i="4"/>
  <c r="L21" i="4"/>
  <c r="B22" i="4"/>
  <c r="G22" i="4"/>
  <c r="I22" i="4"/>
  <c r="J22" i="4"/>
  <c r="L22"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<sst xmlns="http://schemas.openxmlformats.org/spreadsheetml/2006/main" count="178596" uniqueCount="39082">
  <si>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</si>
  <si>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</si>
  <si>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</si>
  <si>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</si>
  <si>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</si>
  <si>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</si>
  <si>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</si>
  <si>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</si>
  <si>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</si>
  <si>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</si>
  <si>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</si>
  <si>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</si>
  <si>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</si>
  <si>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</si>
  <si>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</si>
  <si>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</si>
  <si>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</si>
  <si>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</si>
  <si>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</si>
  <si>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</si>
  <si>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</si>
  <si>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</si>
  <si>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</si>
  <si>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</si>
  <si>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</si>
  <si>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</si>
  <si>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</si>
  <si>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</si>
  <si>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</si>
  <si>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</si>
  <si>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</si>
  <si>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</si>
  <si>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</si>
  <si>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</si>
  <si>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</si>
  <si>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</si>
  <si>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</si>
  <si>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</si>
  <si>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</si>
  <si>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</si>
  <si>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</si>
  <si>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</si>
  <si>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</si>
  <si>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</si>
  <si>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</si>
  <si>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</si>
  <si>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</si>
  <si>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</si>
  <si>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</si>
  <si>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</si>
  <si>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</si>
  <si>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</si>
  <si>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</si>
  <si>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</si>
  <si>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</si>
  <si>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</si>
  <si>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</si>
  <si>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</si>
  <si>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</si>
  <si>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</si>
  <si>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</si>
  <si>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</si>
  <si>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</si>
  <si>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</si>
  <si>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</si>
  <si>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</si>
  <si>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</si>
  <si>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</si>
  <si>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</si>
  <si>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</si>
  <si>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</si>
  <si>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</si>
  <si>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</si>
  <si>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</si>
  <si>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</si>
  <si>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</si>
  <si>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</si>
  <si>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</si>
  <si>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</si>
  <si>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</si>
  <si>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</si>
  <si>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</si>
  <si>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</si>
  <si>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</si>
  <si>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</si>
  <si>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</si>
  <si>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</si>
  <si>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</si>
  <si>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</si>
  <si>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</si>
  <si>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</si>
  <si>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</si>
  <si>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</si>
  <si>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</si>
  <si>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</si>
  <si>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</si>
  <si>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</si>
  <si>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</si>
  <si>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</si>
  <si>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</si>
  <si>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</si>
  <si>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</si>
  <si>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</si>
  <si>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</si>
  <si>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</si>
  <si>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</si>
  <si>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</si>
  <si>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</si>
  <si>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</si>
  <si>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</si>
  <si>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</si>
  <si>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</si>
  <si>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</si>
  <si>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</si>
  <si>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</si>
  <si>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</si>
  <si>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</si>
  <si>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</si>
  <si>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</si>
  <si>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</si>
  <si>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</si>
  <si>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</si>
  <si>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</si>
  <si>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</si>
  <si>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</si>
  <si>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</si>
  <si>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</si>
  <si>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</si>
  <si>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</si>
  <si>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</si>
  <si>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</si>
  <si>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</si>
  <si>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</si>
  <si>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</si>
  <si>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</si>
  <si>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</si>
  <si>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</si>
  <si>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</si>
  <si>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</si>
  <si>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</si>
  <si>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</si>
  <si>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</si>
  <si>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</si>
  <si>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</si>
  <si>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</si>
  <si>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</si>
  <si>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</si>
  <si>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</si>
  <si>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</si>
  <si>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</si>
  <si>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</si>
  <si>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</si>
  <si>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</si>
  <si>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</si>
  <si>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</si>
  <si>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</si>
  <si>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</si>
  <si>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</si>
  <si>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</si>
  <si>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</si>
  <si>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</si>
  <si>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</si>
  <si>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</si>
  <si>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</si>
  <si>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</si>
  <si>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</si>
  <si>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</si>
  <si>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</si>
  <si>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</si>
  <si>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</si>
  <si>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</si>
  <si>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</si>
  <si>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</si>
  <si>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</si>
  <si>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</si>
  <si>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</si>
  <si>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</si>
  <si>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</si>
  <si>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</si>
  <si>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</si>
  <si>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</si>
  <si>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</si>
  <si>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</si>
  <si>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</si>
  <si>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</si>
  <si>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</si>
  <si>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</si>
  <si>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</si>
  <si>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</si>
  <si>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</si>
  <si>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</si>
  <si>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</si>
  <si>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</si>
  <si>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</si>
  <si>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</si>
  <si>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</si>
  <si>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</si>
  <si>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</si>
  <si>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</si>
  <si>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</si>
  <si>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</si>
  <si>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</si>
  <si>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</si>
  <si>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</si>
  <si>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</si>
  <si>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</si>
  <si>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</si>
  <si>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</si>
  <si>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</si>
  <si>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</si>
  <si>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</si>
  <si>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</si>
  <si>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</si>
  <si>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</si>
  <si>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</si>
  <si>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</si>
  <si>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</si>
  <si>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</si>
  <si>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</si>
  <si>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</si>
  <si>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</si>
  <si>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</si>
  <si>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</si>
  <si>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</si>
  <si>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</si>
  <si>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</si>
  <si>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</si>
  <si>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</si>
  <si>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</si>
  <si>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</si>
  <si>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</si>
  <si>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</si>
  <si>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</si>
  <si>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</si>
  <si>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</si>
  <si>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</si>
  <si>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</si>
  <si>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</si>
  <si>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</si>
  <si>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</si>
  <si>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</si>
  <si>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</si>
  <si>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</si>
  <si>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</si>
  <si>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</si>
  <si>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</si>
  <si>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</si>
  <si>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</si>
  <si>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</si>
  <si>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</si>
  <si>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</si>
  <si>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</si>
  <si>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</si>
  <si>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</si>
  <si>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</si>
  <si>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</si>
  <si>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</si>
  <si>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</si>
  <si>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</si>
  <si>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</si>
  <si>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</si>
  <si>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</si>
  <si>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</si>
  <si>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</si>
  <si>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</si>
  <si>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</si>
  <si>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</si>
  <si>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</si>
  <si>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</si>
  <si>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</si>
  <si>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</si>
  <si>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</si>
  <si>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</si>
  <si>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</si>
  <si>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</si>
  <si>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</si>
  <si>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</si>
  <si>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</si>
  <si>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</si>
  <si>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</si>
  <si>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</si>
  <si>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</si>
  <si>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</si>
  <si>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</si>
  <si>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</si>
  <si>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</si>
  <si>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</si>
  <si>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</si>
  <si>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</si>
  <si>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</si>
  <si>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</si>
  <si>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</si>
  <si>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</si>
  <si>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</si>
  <si>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</si>
  <si>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</si>
  <si>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</si>
  <si>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</si>
  <si>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</si>
  <si>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</si>
  <si>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</si>
  <si>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</si>
  <si>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</si>
  <si>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</si>
  <si>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</si>
  <si>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</si>
  <si>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</si>
  <si>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</si>
  <si>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</si>
  <si>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</si>
  <si>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</si>
  <si>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</si>
  <si>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</si>
  <si>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</si>
  <si>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</si>
  <si>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</si>
  <si>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</si>
  <si>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</si>
  <si>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</si>
  <si>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</si>
  <si>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</si>
  <si>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</si>
  <si>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</si>
  <si>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</si>
  <si>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</si>
  <si>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</si>
  <si>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</si>
  <si>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</si>
  <si>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</si>
  <si>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</si>
  <si>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</si>
  <si>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</si>
  <si>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</si>
  <si>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</si>
  <si>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</si>
  <si>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</si>
  <si>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</si>
  <si>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</si>
  <si>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</si>
  <si>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</si>
  <si>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</si>
  <si>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</si>
  <si>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</si>
  <si>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</si>
  <si>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</si>
  <si>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</si>
  <si>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</si>
  <si>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</si>
  <si>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</si>
  <si>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</si>
  <si>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</si>
  <si>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</si>
  <si>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</si>
  <si>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</si>
  <si>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</si>
  <si>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</si>
  <si>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</si>
  <si>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</si>
  <si>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</si>
  <si>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</si>
  <si>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</si>
  <si>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</si>
  <si>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</si>
  <si>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</si>
  <si>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</si>
  <si>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</si>
  <si>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</si>
  <si>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</si>
  <si>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</si>
  <si>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</si>
  <si>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</si>
  <si>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</si>
  <si>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</si>
  <si>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</si>
  <si>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</si>
  <si>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</si>
  <si>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</si>
  <si>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</si>
  <si>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</si>
  <si>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</si>
  <si>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</si>
  <si>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</si>
  <si>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</si>
  <si>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</si>
  <si>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</si>
  <si>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</si>
  <si>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</si>
  <si>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</si>
  <si>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</si>
  <si>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</si>
  <si>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</si>
  <si>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</si>
  <si>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</si>
  <si>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</si>
  <si>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</si>
  <si>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</si>
  <si>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</si>
  <si>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</si>
  <si>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</si>
  <si>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</si>
  <si>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</si>
  <si>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</si>
  <si>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</si>
  <si>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</si>
  <si>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</si>
  <si>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</si>
  <si>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</si>
  <si>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</si>
  <si>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</si>
  <si>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</si>
  <si>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</si>
  <si>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</si>
  <si>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</si>
  <si>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</si>
  <si>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</si>
  <si>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</si>
  <si>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</si>
  <si>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</si>
  <si>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</si>
  <si>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</si>
  <si>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</si>
  <si>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</si>
  <si>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</si>
  <si>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</si>
  <si>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</si>
  <si>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</si>
  <si>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</si>
  <si>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</si>
  <si>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</si>
  <si>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</si>
  <si>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</si>
  <si>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</si>
  <si>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</si>
  <si>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</si>
  <si>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</si>
  <si>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</si>
  <si>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</si>
  <si>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</si>
  <si>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</si>
  <si>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</si>
  <si>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</si>
  <si>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</si>
  <si>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</si>
  <si>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</si>
  <si>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</si>
  <si>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</si>
  <si>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</si>
  <si>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</si>
  <si>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</si>
  <si>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</si>
  <si>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</si>
  <si>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</si>
  <si>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</si>
  <si>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</si>
  <si>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</si>
  <si>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</si>
  <si>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</si>
  <si>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</si>
  <si>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</si>
  <si>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</si>
  <si>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</si>
  <si>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</si>
  <si>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</si>
  <si>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</si>
  <si>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</si>
  <si>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</si>
  <si>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</si>
  <si>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</si>
  <si>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</si>
  <si>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</si>
  <si>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</si>
  <si>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</si>
  <si>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</si>
  <si>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</si>
  <si>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</si>
  <si>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</si>
  <si>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</si>
  <si>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</si>
  <si>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</si>
  <si>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</si>
  <si>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</si>
  <si>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</si>
  <si>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</si>
  <si>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</si>
  <si>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</si>
  <si>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</si>
  <si>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</si>
  <si>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</si>
  <si>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</si>
  <si>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</si>
  <si>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</si>
  <si>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</si>
  <si>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</si>
  <si>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</si>
  <si>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</si>
  <si>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</si>
  <si>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</si>
  <si>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</si>
  <si>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</si>
  <si>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</si>
  <si>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</si>
  <si>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</si>
  <si>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</si>
  <si>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</si>
  <si>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</si>
  <si>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</si>
  <si>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</si>
  <si>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</si>
  <si>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</si>
  <si>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</si>
  <si>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</si>
  <si>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</si>
  <si>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</si>
  <si>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</si>
  <si>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</si>
  <si>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</si>
  <si>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</si>
  <si>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</si>
  <si>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</si>
  <si>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</si>
  <si>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</si>
  <si>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</si>
  <si>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</si>
  <si>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</si>
  <si>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</si>
  <si>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</si>
  <si>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</si>
  <si>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</si>
  <si>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</si>
  <si>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</si>
  <si>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</si>
  <si>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</si>
  <si>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</si>
  <si>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</si>
  <si>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</si>
  <si>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</si>
  <si>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</si>
  <si>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</si>
  <si>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</si>
  <si>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</si>
  <si>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</si>
  <si>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</si>
  <si>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</si>
  <si>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</si>
  <si>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</si>
  <si>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</si>
  <si>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</si>
  <si>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</si>
  <si>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</si>
  <si>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</si>
  <si>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</si>
  <si>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</si>
  <si>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</si>
  <si>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</si>
  <si>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</si>
  <si>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</si>
  <si>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</si>
  <si>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</si>
  <si>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</si>
  <si>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</si>
  <si>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</si>
  <si>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</si>
  <si>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</si>
  <si>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</si>
  <si>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</si>
  <si>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</si>
  <si>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</si>
  <si>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</si>
  <si>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</si>
  <si>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</si>
  <si>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</si>
  <si>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</si>
  <si>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</si>
  <si>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</si>
  <si>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</si>
  <si>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</si>
  <si>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</si>
  <si>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</si>
  <si>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</si>
  <si>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</si>
  <si>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</si>
  <si>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</si>
  <si>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</si>
  <si>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</si>
  <si>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</si>
  <si>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</si>
  <si>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</si>
  <si>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</si>
  <si>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</si>
  <si>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</si>
  <si>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</si>
  <si>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</si>
  <si>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</si>
  <si>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</si>
  <si>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</si>
  <si>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</si>
  <si>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</si>
  <si>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</si>
  <si>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</si>
  <si>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</si>
  <si>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</si>
  <si>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</si>
  <si>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</si>
  <si>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</si>
  <si>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</si>
  <si>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</si>
  <si>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</si>
  <si>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</si>
  <si>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</si>
  <si>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</si>
  <si>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</si>
  <si>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</si>
  <si>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</si>
  <si>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</si>
  <si>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</si>
  <si>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</si>
  <si>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</si>
  <si>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</si>
  <si>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</si>
  <si>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</si>
  <si>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</si>
  <si>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</si>
  <si>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</si>
  <si>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</si>
  <si>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</si>
  <si>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</si>
  <si>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</si>
  <si>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</si>
  <si>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</si>
  <si>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</si>
  <si>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</si>
  <si>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</si>
  <si>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</si>
  <si>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</si>
  <si>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</si>
  <si>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</si>
  <si>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</si>
  <si>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</si>
  <si>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</si>
  <si>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</si>
  <si>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</si>
  <si>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</si>
  <si>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</si>
  <si>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</si>
  <si>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</si>
  <si>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</si>
  <si>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</si>
  <si>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</si>
  <si>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</si>
  <si>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</si>
  <si>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</si>
  <si>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</si>
  <si>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</si>
  <si>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</si>
  <si>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</si>
  <si>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</si>
  <si>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</si>
  <si>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</si>
  <si>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</si>
  <si>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</si>
  <si>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</si>
  <si>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</si>
  <si>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</si>
  <si>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</si>
  <si>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</si>
  <si>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</si>
  <si>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</si>
  <si>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</si>
  <si>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</si>
  <si>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</si>
  <si>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</si>
  <si>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</si>
  <si>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</si>
  <si>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</si>
  <si>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</si>
  <si>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</si>
  <si>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</si>
  <si>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</si>
  <si>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</si>
  <si>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</si>
  <si>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</si>
  <si>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</si>
  <si>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</si>
  <si>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</si>
  <si>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</si>
  <si>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</si>
  <si>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</si>
  <si>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</si>
  <si>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</si>
  <si>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</si>
  <si>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</si>
  <si>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</si>
  <si>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</si>
  <si>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</si>
  <si>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</si>
  <si>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</si>
  <si>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</si>
  <si>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</si>
  <si>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</si>
  <si>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</si>
  <si>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</si>
  <si>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</si>
  <si>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</si>
  <si>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</si>
  <si>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</si>
  <si>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</si>
  <si>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</si>
  <si>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</si>
  <si>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</si>
  <si>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</si>
  <si>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</si>
  <si>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</si>
  <si>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</si>
  <si>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</si>
  <si>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</si>
  <si>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</si>
  <si>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</si>
  <si>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</si>
  <si>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</si>
  <si>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</si>
  <si>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</si>
  <si>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</si>
  <si>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</si>
  <si>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</si>
  <si>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</si>
  <si>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</si>
  <si>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</si>
  <si>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</si>
  <si>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</si>
  <si>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</si>
  <si>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</si>
  <si>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</si>
  <si>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</si>
  <si>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</si>
  <si>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</si>
  <si>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</si>
  <si>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</si>
  <si>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</si>
  <si>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</si>
  <si>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</si>
  <si>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</si>
  <si>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</si>
  <si>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</si>
  <si>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</si>
  <si>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</si>
  <si>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</si>
  <si>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</si>
  <si>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</si>
  <si>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</si>
  <si>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</si>
  <si>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</si>
  <si>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</si>
  <si>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</si>
  <si>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</si>
  <si>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</si>
  <si>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</si>
  <si>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</si>
  <si>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</si>
  <si>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</si>
  <si>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</si>
  <si>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</si>
  <si>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</si>
  <si>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</si>
  <si>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</si>
  <si>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</si>
  <si>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</si>
  <si>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</si>
  <si>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</si>
  <si>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</si>
  <si>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</si>
  <si>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</si>
  <si>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</si>
  <si>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</si>
  <si>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</si>
  <si>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</si>
  <si>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</si>
  <si>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</si>
  <si>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</si>
  <si>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</si>
  <si>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</si>
  <si>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</si>
  <si>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</si>
  <si>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</si>
  <si>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</si>
  <si>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</si>
  <si>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</si>
  <si>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</si>
  <si>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</si>
  <si>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</si>
  <si>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</si>
  <si>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</si>
  <si>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</si>
  <si>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</si>
  <si>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</si>
  <si>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</si>
  <si>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</si>
  <si>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</si>
  <si>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</si>
  <si>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</si>
  <si>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</si>
  <si>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</si>
  <si>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</si>
  <si>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</si>
  <si>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</si>
  <si>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</si>
  <si>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</si>
  <si>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</si>
  <si>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</si>
  <si>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</si>
  <si>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</si>
  <si>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</si>
  <si>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</si>
  <si>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</si>
  <si>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</si>
  <si>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</si>
  <si>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</si>
  <si>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</si>
  <si>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</si>
  <si>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</si>
  <si>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</si>
  <si>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</si>
  <si>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</si>
  <si>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</si>
  <si>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</si>
  <si>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</si>
  <si>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</si>
  <si>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</si>
  <si>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</si>
  <si>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</si>
  <si>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</si>
  <si>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</si>
  <si>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</si>
  <si>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</si>
  <si>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</si>
  <si>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</si>
  <si>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</si>
  <si>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</si>
  <si>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</si>
  <si>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</si>
  <si>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</si>
  <si>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</si>
  <si>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</si>
  <si>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</si>
  <si>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</si>
  <si>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</si>
  <si>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</si>
  <si>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</si>
  <si>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</si>
  <si>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</si>
  <si>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</si>
  <si>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</si>
  <si>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</si>
  <si>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</si>
  <si>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</si>
  <si>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</si>
  <si>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</si>
  <si>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</si>
  <si>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</si>
  <si>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</si>
  <si>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</si>
  <si>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</si>
  <si>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</si>
  <si>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</si>
  <si>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</si>
  <si>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</si>
  <si>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</si>
  <si>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</si>
  <si>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</si>
  <si>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</si>
  <si>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</si>
  <si>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</si>
  <si>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</si>
  <si>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</si>
  <si>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</si>
  <si>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</si>
  <si>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</si>
  <si>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</si>
  <si>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</si>
  <si>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</si>
  <si>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</si>
  <si>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</si>
  <si>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</si>
  <si>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</si>
  <si>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</si>
  <si>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</si>
  <si>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</si>
  <si>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</si>
  <si>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</si>
  <si>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</si>
  <si>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</si>
  <si>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</si>
  <si>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</si>
  <si>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</si>
  <si>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</si>
  <si>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</si>
  <si>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</si>
  <si>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</si>
  <si>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</si>
  <si>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</si>
  <si>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</si>
  <si>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</si>
  <si>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</si>
  <si>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</si>
  <si>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</si>
  <si>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</si>
  <si>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</si>
  <si>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</si>
  <si>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</si>
  <si>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</si>
  <si>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</si>
  <si>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</si>
  <si>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</si>
  <si>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</si>
  <si>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</si>
  <si>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</si>
  <si>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</si>
  <si>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</si>
  <si>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</si>
  <si>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</si>
  <si>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</si>
  <si>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</si>
  <si>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</si>
  <si>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</si>
  <si>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</si>
  <si>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</si>
  <si>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</si>
  <si>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</si>
  <si>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</si>
  <si>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</si>
  <si>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</si>
  <si>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</si>
  <si>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</si>
  <si>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</si>
  <si>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</si>
  <si>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</si>
  <si>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</si>
  <si>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</si>
  <si>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</si>
  <si>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</si>
  <si>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</si>
  <si>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</si>
  <si>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</si>
  <si>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</si>
  <si>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</si>
  <si>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</si>
  <si>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</si>
  <si>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</si>
  <si>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</si>
  <si>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</si>
  <si>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</si>
  <si>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</si>
  <si>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</si>
  <si>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</si>
  <si>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</si>
  <si>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</si>
  <si>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</si>
  <si>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</si>
  <si>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</si>
  <si>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</si>
  <si>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</si>
  <si>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</si>
  <si>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</si>
  <si>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</si>
  <si>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</si>
  <si>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</si>
  <si>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</si>
  <si>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</si>
  <si>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</si>
  <si>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</si>
  <si>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</si>
  <si>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</si>
  <si>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</si>
  <si>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</si>
  <si>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</si>
  <si>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</si>
  <si>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</si>
  <si>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</si>
  <si>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</si>
  <si>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</si>
  <si>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</si>
  <si>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</si>
  <si>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</si>
  <si>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</si>
  <si>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</si>
  <si>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</si>
  <si>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</si>
  <si>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</si>
  <si>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</si>
  <si>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</si>
  <si>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</si>
  <si>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</si>
  <si>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</si>
  <si>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</si>
  <si>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</si>
  <si>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</si>
  <si>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</si>
  <si>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</si>
  <si>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</si>
  <si>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</si>
  <si>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</si>
  <si>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</si>
  <si>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</si>
  <si>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</si>
  <si>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</si>
  <si>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</si>
  <si>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</si>
  <si>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</si>
  <si>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</si>
  <si>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</si>
  <si>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</si>
  <si>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</si>
  <si>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</si>
  <si>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</si>
  <si>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</si>
  <si>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</si>
  <si>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</si>
  <si>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</si>
  <si>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</si>
  <si>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</si>
  <si>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</si>
  <si>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</si>
  <si>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</si>
  <si>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</si>
  <si>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</si>
  <si>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</si>
  <si>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</si>
  <si>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</si>
  <si>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</si>
  <si>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</si>
  <si>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</si>
  <si>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</si>
  <si>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</si>
  <si>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</si>
  <si>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</si>
  <si>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</si>
  <si>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</si>
  <si>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</si>
  <si>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</si>
  <si>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</si>
  <si>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</si>
  <si>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</si>
  <si>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</si>
  <si>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</si>
  <si>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</si>
  <si>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</si>
  <si>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</si>
  <si>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</si>
  <si>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</si>
  <si>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</si>
  <si>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</si>
  <si>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</si>
  <si>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</si>
  <si>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</si>
  <si>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</si>
  <si>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</si>
  <si>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</si>
  <si>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</si>
  <si>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</si>
  <si>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</si>
  <si>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</si>
  <si>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</si>
  <si>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</si>
  <si>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</si>
  <si>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</si>
  <si>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</si>
  <si>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</si>
  <si>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</si>
  <si>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</si>
  <si>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</si>
  <si>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</si>
  <si>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</si>
  <si>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</si>
  <si>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</si>
  <si>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</si>
  <si>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</si>
  <si>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</si>
  <si>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</si>
  <si>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</si>
  <si>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</si>
  <si>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</si>
  <si>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</si>
  <si>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</si>
  <si>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</si>
  <si>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</si>
  <si>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</si>
  <si>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</si>
  <si>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</si>
  <si>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</si>
  <si>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</si>
  <si>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</si>
  <si>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</si>
  <si>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</si>
  <si>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</si>
  <si>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</si>
  <si>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</si>
  <si>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</si>
  <si>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</si>
  <si>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</si>
  <si>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</si>
  <si>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</si>
  <si>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</si>
  <si>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</si>
  <si>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</si>
  <si>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</si>
  <si>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</si>
  <si>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</si>
  <si>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</si>
  <si>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</si>
  <si>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</si>
  <si>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</si>
  <si>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</si>
  <si>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</si>
  <si>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</si>
  <si>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</si>
  <si>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</si>
  <si>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</si>
  <si>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</si>
  <si>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</si>
  <si>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</si>
  <si>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</si>
  <si>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</si>
  <si>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</si>
  <si>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</si>
  <si>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</si>
  <si>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</si>
  <si>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</si>
  <si>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</si>
  <si>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</si>
  <si>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</si>
  <si>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</si>
  <si>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</si>
  <si>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</si>
  <si>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</si>
  <si>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</si>
  <si>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</si>
  <si>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</si>
  <si>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</si>
  <si>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</si>
  <si>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</si>
  <si>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</si>
  <si>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</si>
  <si>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</si>
  <si>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</si>
  <si>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</si>
  <si>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</si>
  <si>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</si>
  <si>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</si>
  <si>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</si>
  <si>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</si>
  <si>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</si>
  <si>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</si>
  <si>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</si>
  <si>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</si>
  <si>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</si>
  <si>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</si>
  <si>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</si>
  <si>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</si>
  <si>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</si>
  <si>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</si>
  <si>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</si>
  <si>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</si>
  <si>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</si>
  <si>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</si>
  <si>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</si>
  <si>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</si>
  <si>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</si>
  <si>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</si>
  <si>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</si>
  <si>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</si>
  <si>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</si>
  <si>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</si>
  <si>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</si>
  <si>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</si>
  <si>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</si>
  <si>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</si>
  <si>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</si>
  <si>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</si>
  <si>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</si>
  <si>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</si>
  <si>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</si>
  <si>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</si>
  <si>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</si>
  <si>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</si>
  <si>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</si>
  <si>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</si>
  <si>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</si>
  <si>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</si>
  <si>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</si>
  <si>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</si>
  <si>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</si>
  <si>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</si>
  <si>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</si>
  <si>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</si>
  <si>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</si>
  <si>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</si>
  <si>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</si>
  <si>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</si>
  <si>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</si>
  <si>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</si>
  <si>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</si>
  <si>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</si>
  <si>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</si>
  <si>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</si>
  <si>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</si>
  <si>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</si>
  <si>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</si>
  <si>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</si>
  <si>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</si>
  <si>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</si>
  <si>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</si>
  <si>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</si>
  <si>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</si>
  <si>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</si>
  <si>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</si>
  <si>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</si>
  <si>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</si>
  <si>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</si>
  <si>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</si>
  <si>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</si>
  <si>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</si>
  <si>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</si>
  <si>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</si>
  <si>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</si>
  <si>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</si>
  <si>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</si>
  <si>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</si>
  <si>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</si>
  <si>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</si>
  <si>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</si>
  <si>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</si>
  <si>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</si>
  <si>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</si>
  <si>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</si>
  <si>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</si>
  <si>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</si>
  <si>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</si>
  <si>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</si>
  <si>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</si>
  <si>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</si>
  <si>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</si>
  <si>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</si>
  <si>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</si>
  <si>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</si>
  <si>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</si>
  <si>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</si>
  <si>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</si>
  <si>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</si>
  <si>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</si>
  <si>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</si>
  <si>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</si>
  <si>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</si>
  <si>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</si>
  <si>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</si>
  <si>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</si>
  <si>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</si>
  <si>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</si>
  <si>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</si>
  <si>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</si>
  <si>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</si>
  <si>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</si>
  <si>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</si>
  <si>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</si>
  <si>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</si>
  <si>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</si>
  <si>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</si>
  <si>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</si>
  <si>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</si>
  <si>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</si>
  <si>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</si>
  <si>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</si>
  <si>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</si>
  <si>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</si>
  <si>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</si>
  <si>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</si>
  <si>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</si>
  <si>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</si>
  <si>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</si>
  <si>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</si>
  <si>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</si>
  <si>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</si>
  <si>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</si>
  <si>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</si>
  <si>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</si>
  <si>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</si>
  <si>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</si>
  <si>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</si>
  <si>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</si>
  <si>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</si>
  <si>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</si>
  <si>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</si>
  <si>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</si>
  <si>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</si>
  <si>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</si>
  <si>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</si>
  <si>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</si>
  <si>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</si>
  <si>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</si>
  <si>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</si>
  <si>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</si>
  <si>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</si>
  <si>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</si>
  <si>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</si>
  <si>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</si>
  <si>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</si>
  <si>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</si>
  <si>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</si>
  <si>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</si>
  <si>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</si>
  <si>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</si>
  <si>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</si>
  <si>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</si>
  <si>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</si>
  <si>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</si>
  <si>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</si>
  <si>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</si>
  <si>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</si>
  <si>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</si>
  <si>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</si>
  <si>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</si>
  <si>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</si>
  <si>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</si>
  <si>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</si>
  <si>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</si>
  <si>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</si>
  <si>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</si>
  <si>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</si>
  <si>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</si>
  <si>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</si>
  <si>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</si>
  <si>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</si>
  <si>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</si>
  <si>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</si>
  <si>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</si>
  <si>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</si>
  <si>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</si>
  <si>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</si>
  <si>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</si>
  <si>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</si>
  <si>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</si>
  <si>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</si>
  <si>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</si>
  <si>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</si>
  <si>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</si>
  <si>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</si>
  <si>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</si>
  <si>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</si>
  <si>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</si>
  <si>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</si>
  <si>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</si>
  <si>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</si>
  <si>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</si>
  <si>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</si>
  <si>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</si>
  <si>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</si>
  <si>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</si>
  <si>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</si>
  <si>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</si>
  <si>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</si>
  <si>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</si>
  <si>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</si>
  <si>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</si>
  <si>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</si>
  <si>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</si>
  <si>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</si>
  <si>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</si>
  <si>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</si>
  <si>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</si>
  <si>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</si>
  <si>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</si>
  <si>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</si>
  <si>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</si>
  <si>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</si>
  <si>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</si>
  <si>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</si>
  <si>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</si>
  <si>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</si>
  <si>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</si>
  <si>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</si>
  <si>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</si>
  <si>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</si>
  <si>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</si>
  <si>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</si>
  <si>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</si>
  <si>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</si>
  <si>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</si>
  <si>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</si>
  <si>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</si>
  <si>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</si>
  <si>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</si>
  <si>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</si>
  <si>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</si>
  <si>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</si>
  <si>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</si>
  <si>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</si>
  <si>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</si>
  <si>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</si>
  <si>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</si>
  <si>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</si>
  <si>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</si>
  <si>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</si>
  <si>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</si>
  <si>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</si>
  <si>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</si>
  <si>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</si>
  <si>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</si>
  <si>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</si>
  <si>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</si>
  <si>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</si>
  <si>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</si>
  <si>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</si>
  <si>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</si>
  <si>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</si>
  <si>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</si>
  <si>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</si>
  <si>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</si>
  <si>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</si>
  <si>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</si>
  <si>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</si>
  <si>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</si>
  <si>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</si>
  <si>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</si>
  <si>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</si>
  <si>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</si>
  <si>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</si>
  <si>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</si>
  <si>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</si>
  <si>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</si>
  <si>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</si>
  <si>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</si>
  <si>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</si>
  <si>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</si>
  <si>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</si>
  <si>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</si>
  <si>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</si>
  <si>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</si>
  <si>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</si>
  <si>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</si>
  <si>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</si>
  <si>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</si>
  <si>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</si>
  <si>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</si>
  <si>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</si>
  <si>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</si>
  <si>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</si>
  <si>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</si>
  <si>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</si>
  <si>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</si>
  <si>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</si>
  <si>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</si>
  <si>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</si>
  <si>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</si>
  <si>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</si>
  <si>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</si>
  <si>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</si>
  <si>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</si>
  <si>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</si>
  <si>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</si>
  <si>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</si>
  <si>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</si>
  <si>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</si>
  <si>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</si>
  <si>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</si>
  <si>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</si>
  <si>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</si>
  <si>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</si>
  <si>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</si>
  <si>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</si>
  <si>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</si>
  <si>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</si>
  <si>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</si>
  <si>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</si>
  <si>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</si>
  <si>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</si>
  <si>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</si>
  <si>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</si>
  <si>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</si>
  <si>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</si>
  <si>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</si>
  <si>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</si>
  <si>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</si>
  <si>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</si>
  <si>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</si>
  <si>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</si>
  <si>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</si>
  <si>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</si>
  <si>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</si>
  <si>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</si>
  <si>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</si>
  <si>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</si>
  <si>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</si>
  <si>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</si>
  <si>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</si>
  <si>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</si>
  <si>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</si>
  <si>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</si>
  <si>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</si>
  <si>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</si>
  <si>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</si>
  <si>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</si>
  <si>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</si>
  <si>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</si>
  <si>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</si>
  <si>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</si>
  <si>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</si>
  <si>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</si>
  <si>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</si>
  <si>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</si>
  <si>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</si>
  <si>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</si>
  <si>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</si>
  <si>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</si>
  <si>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</si>
  <si>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</si>
  <si>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</si>
  <si>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</si>
  <si>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</si>
  <si>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</si>
  <si>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</si>
  <si>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</si>
  <si>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</si>
  <si>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</si>
  <si>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</si>
  <si>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</si>
  <si>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</si>
  <si>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</si>
  <si>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</si>
  <si>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</si>
  <si>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</si>
  <si>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</si>
  <si>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</si>
  <si>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</si>
  <si>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</si>
  <si>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</si>
  <si>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</si>
  <si>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</si>
  <si>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</si>
  <si>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</si>
  <si>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</si>
  <si>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</si>
  <si>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</si>
  <si>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</si>
  <si>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</si>
  <si>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</si>
  <si>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</si>
  <si>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</si>
  <si>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</si>
  <si>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</si>
  <si>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</si>
  <si>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</si>
  <si>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</si>
  <si>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</si>
  <si>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</si>
  <si>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</si>
  <si>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</si>
  <si>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</si>
  <si>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</si>
  <si>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</si>
  <si>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</si>
  <si>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</si>
  <si>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</si>
  <si>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</si>
  <si>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</si>
  <si>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</si>
  <si>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</si>
  <si>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</si>
  <si>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</si>
  <si>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</si>
  <si>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</si>
  <si>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</si>
  <si>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</si>
  <si>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</si>
  <si>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</si>
  <si>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</si>
  <si>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</si>
  <si>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</si>
  <si>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</si>
  <si>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</si>
  <si>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</si>
  <si>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</si>
  <si>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</si>
  <si>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</si>
  <si>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</si>
  <si>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</si>
  <si>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</si>
  <si>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</si>
  <si>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</si>
  <si>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</si>
  <si>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</si>
  <si>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</si>
  <si>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</si>
  <si>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</si>
  <si>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</si>
  <si>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</si>
  <si>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</si>
  <si>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</si>
  <si>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</si>
  <si>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</si>
  <si>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</si>
  <si>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</si>
  <si>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</si>
  <si>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</si>
  <si>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</si>
  <si>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</si>
  <si>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</si>
  <si>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</si>
  <si>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</si>
  <si>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</si>
  <si>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</si>
  <si>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</si>
  <si>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</si>
  <si>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</si>
  <si>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</si>
  <si>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</si>
  <si>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</si>
  <si>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</si>
  <si>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</si>
  <si>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</si>
  <si>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</si>
  <si>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</si>
  <si>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</si>
  <si>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</si>
  <si>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</si>
  <si>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</si>
  <si>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</si>
  <si>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</si>
  <si>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</si>
  <si>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</si>
  <si>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</si>
  <si>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</si>
  <si>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</si>
  <si>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</si>
  <si>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</si>
  <si>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</si>
  <si>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</si>
  <si>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</si>
  <si>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</si>
  <si>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</si>
  <si>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</si>
  <si>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</si>
  <si>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</si>
  <si>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</si>
  <si>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</si>
  <si>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</si>
  <si>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</si>
  <si>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</si>
  <si>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</si>
  <si>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</si>
  <si>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</si>
  <si>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</si>
  <si>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</si>
  <si>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</si>
  <si>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</si>
  <si>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</si>
  <si>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</si>
  <si>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</si>
  <si>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</si>
  <si>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</si>
  <si>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</si>
  <si>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</si>
  <si>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</si>
  <si>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</si>
  <si>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</si>
  <si>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</si>
  <si>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</si>
  <si>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</si>
  <si>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</si>
  <si>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</si>
  <si>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</si>
  <si>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</si>
  <si>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</si>
  <si>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</si>
  <si>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</si>
  <si>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</si>
  <si>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</si>
  <si>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</si>
  <si>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</si>
  <si>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</si>
  <si>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</si>
  <si>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</si>
  <si>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</si>
  <si>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</si>
  <si>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</si>
  <si>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</si>
  <si>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</si>
  <si>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</si>
  <si>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</si>
  <si>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</si>
  <si>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</si>
  <si>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</si>
  <si>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</si>
  <si>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</si>
  <si>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</si>
  <si>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</si>
  <si>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</si>
  <si>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</si>
  <si>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</si>
  <si>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</si>
  <si>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</si>
  <si>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</si>
  <si>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</si>
  <si>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</si>
  <si>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</si>
  <si>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</si>
  <si>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</si>
  <si>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</si>
  <si>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</si>
  <si>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</si>
  <si>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</si>
  <si>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</si>
  <si>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</si>
  <si>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</si>
  <si>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</si>
  <si>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</si>
  <si>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</si>
  <si>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</si>
  <si>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</si>
  <si>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</si>
  <si>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</si>
  <si>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</si>
  <si>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</si>
  <si>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</si>
  <si>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</si>
  <si>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</si>
  <si>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</si>
  <si>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</si>
  <si>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</si>
  <si>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</si>
  <si>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</si>
  <si>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</si>
  <si>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</si>
  <si>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</si>
  <si>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</si>
  <si>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</si>
  <si>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</si>
  <si>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</si>
  <si>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</si>
  <si>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</si>
  <si>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</si>
  <si>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</si>
  <si>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</si>
  <si>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</si>
  <si>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</si>
  <si>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</si>
  <si>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</si>
  <si>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</si>
  <si>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</si>
  <si>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</si>
  <si>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</si>
  <si>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</si>
  <si>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</si>
  <si>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</si>
  <si>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</si>
  <si>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</si>
  <si>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</si>
  <si>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</si>
  <si>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</si>
  <si>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</si>
  <si>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</si>
  <si>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</si>
  <si>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</si>
  <si>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</si>
  <si>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</si>
  <si>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</si>
  <si>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</si>
  <si>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</si>
  <si>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</si>
  <si>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</si>
  <si>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</si>
  <si>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</si>
  <si>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</si>
  <si>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</si>
  <si>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</si>
  <si>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</si>
  <si>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</si>
  <si>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</si>
  <si>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</si>
  <si>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</si>
  <si>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</si>
  <si>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</si>
  <si>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</si>
  <si>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</si>
  <si>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</si>
  <si>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</si>
  <si>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</si>
  <si>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</si>
  <si>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</si>
  <si>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</si>
  <si>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</si>
  <si>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</si>
  <si>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</si>
  <si>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</si>
  <si>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</si>
  <si>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</si>
  <si>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</si>
  <si>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</si>
  <si>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</si>
  <si>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</si>
  <si>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</si>
  <si>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</si>
  <si>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</si>
  <si>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</si>
  <si>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</si>
  <si>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</si>
  <si>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</si>
  <si>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</si>
  <si>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</si>
  <si>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</si>
  <si>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</si>
  <si>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</si>
  <si>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</si>
  <si>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</si>
  <si>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</si>
  <si>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</si>
  <si>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</si>
  <si>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</si>
  <si>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</si>
  <si>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</si>
  <si>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</si>
  <si>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</si>
  <si>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</si>
  <si>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</si>
  <si>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</si>
  <si>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</si>
  <si>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</si>
  <si>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</si>
  <si>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</si>
  <si>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</si>
  <si>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</si>
  <si>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</si>
  <si>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</si>
  <si>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</si>
  <si>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</si>
  <si>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</si>
  <si>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</si>
  <si>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</si>
  <si>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</si>
  <si>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</si>
  <si>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</si>
  <si>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</si>
  <si>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</si>
  <si>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</si>
  <si>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</si>
  <si>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</si>
  <si>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</si>
  <si>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</si>
  <si>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</si>
  <si>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</si>
  <si>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</si>
  <si>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</si>
  <si>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</si>
  <si>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</si>
  <si>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</si>
  <si>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</si>
  <si>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</si>
  <si>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</si>
  <si>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</si>
  <si>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</si>
  <si>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</si>
  <si>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</si>
  <si>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</si>
  <si>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</si>
  <si>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</si>
  <si>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</si>
  <si>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</si>
  <si>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</si>
  <si>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</si>
  <si>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</si>
  <si>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</si>
  <si>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</si>
  <si>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</si>
  <si>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</si>
  <si>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</si>
  <si>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</si>
  <si>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</si>
  <si>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</si>
  <si>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</si>
  <si>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</si>
  <si>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</si>
  <si>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</si>
  <si>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</si>
  <si>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</si>
  <si>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</si>
  <si>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</si>
  <si>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</si>
  <si>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</si>
  <si>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</si>
  <si>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</si>
  <si>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</si>
  <si>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</si>
  <si>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</si>
  <si>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</si>
  <si>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</si>
  <si>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</si>
  <si>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</si>
  <si>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</si>
  <si>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</si>
  <si>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</si>
  <si>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</si>
  <si>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</si>
  <si>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</si>
  <si>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</si>
  <si>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</si>
  <si>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</si>
  <si>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</si>
  <si>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</si>
  <si>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</si>
  <si>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</si>
  <si>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</si>
  <si>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</si>
  <si>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</si>
  <si>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</si>
  <si>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</si>
  <si>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</si>
  <si>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</si>
  <si>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</si>
  <si>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</si>
  <si>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</si>
  <si>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</si>
  <si>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</si>
  <si>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</si>
  <si>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</si>
  <si>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</si>
  <si>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</si>
  <si>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</si>
  <si>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</si>
  <si>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</si>
  <si>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</si>
  <si>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</si>
  <si>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</si>
  <si>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</si>
  <si>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</si>
  <si>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</si>
  <si>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</si>
  <si>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</si>
  <si>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</si>
  <si>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</si>
  <si>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</si>
  <si>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</si>
  <si>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</si>
  <si>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</si>
  <si>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</si>
  <si>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</si>
  <si>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</si>
  <si>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</si>
  <si>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</si>
  <si>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</si>
  <si>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</si>
  <si>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</si>
  <si>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</si>
  <si>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</si>
  <si>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</si>
  <si>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</si>
  <si>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</si>
  <si>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</si>
  <si>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</si>
  <si>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</si>
  <si>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</si>
  <si>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</si>
  <si>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</si>
  <si>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</si>
  <si>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</si>
  <si>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</si>
  <si>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</si>
  <si>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</si>
  <si>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</si>
  <si>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</si>
  <si>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</si>
  <si>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</si>
  <si>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</si>
  <si>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</si>
  <si>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</si>
  <si>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</si>
  <si>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</si>
  <si>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</si>
  <si>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</si>
  <si>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</si>
  <si>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</si>
  <si>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</si>
  <si>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</si>
  <si>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</si>
  <si>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</si>
  <si>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</si>
  <si>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</si>
  <si>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</si>
  <si>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</si>
  <si>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</si>
  <si>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</si>
  <si>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</si>
  <si>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</si>
  <si>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</si>
  <si>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</si>
  <si>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</si>
  <si>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</si>
  <si>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</si>
  <si>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</si>
  <si>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</si>
  <si>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</si>
  <si>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</si>
  <si>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</si>
  <si>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</si>
  <si>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</si>
  <si>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</si>
  <si>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</si>
  <si>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</si>
  <si>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</si>
  <si>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</si>
  <si>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</si>
  <si>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</si>
  <si>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</si>
  <si>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</si>
  <si>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</si>
  <si>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</si>
  <si>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</si>
  <si>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</si>
  <si>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</si>
  <si>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</si>
  <si>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</si>
  <si>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</si>
  <si>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</si>
  <si>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</si>
  <si>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</si>
  <si>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</si>
  <si>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</si>
  <si>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</si>
  <si>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</si>
  <si>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</si>
  <si>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</si>
  <si>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</si>
  <si>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</si>
  <si>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</si>
  <si>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</si>
  <si>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</si>
  <si>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</si>
  <si>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</si>
  <si>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</si>
  <si>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</si>
  <si>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</si>
  <si>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</si>
  <si>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</si>
  <si>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</si>
  <si>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</si>
  <si>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</si>
  <si>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</si>
  <si>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</si>
  <si>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</si>
  <si>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</si>
  <si>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</si>
  <si>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</si>
  <si>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</si>
  <si>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</si>
  <si>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</si>
  <si>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</si>
  <si>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</si>
  <si>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</si>
  <si>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</si>
  <si>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</si>
  <si>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</si>
  <si>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</si>
  <si>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</si>
  <si>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</si>
  <si>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</si>
  <si>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</si>
  <si>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</si>
  <si>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</si>
  <si>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</si>
  <si>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</si>
  <si>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</si>
  <si>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</si>
  <si>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</si>
  <si>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</si>
  <si>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</si>
  <si>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</si>
  <si>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</si>
  <si>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</si>
  <si>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</si>
  <si>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</si>
  <si>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</si>
  <si>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</si>
  <si>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</si>
  <si>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</si>
  <si>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</si>
  <si>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</si>
  <si>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</si>
  <si>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</si>
  <si>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</si>
  <si>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</si>
  <si>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</si>
  <si>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</si>
  <si>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</si>
  <si>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</si>
  <si>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</si>
  <si>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</si>
  <si>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</si>
  <si>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</si>
  <si>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</si>
  <si>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</si>
  <si>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</si>
  <si>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</si>
  <si>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</si>
  <si>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</si>
  <si>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</si>
  <si>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</si>
  <si>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</si>
  <si>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</si>
  <si>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</si>
  <si>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</si>
  <si>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</si>
  <si>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</si>
  <si>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</si>
  <si>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</si>
  <si>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</si>
  <si>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</si>
  <si>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</si>
  <si>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</si>
  <si>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</si>
  <si>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</si>
  <si>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</si>
  <si>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</si>
  <si>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</si>
  <si>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</si>
  <si>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</si>
  <si>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</si>
  <si>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</si>
  <si>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</si>
  <si>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</si>
  <si>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</si>
  <si>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</si>
  <si>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</si>
  <si>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</si>
  <si>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</si>
  <si>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</si>
  <si>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</si>
  <si>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</si>
  <si>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</si>
  <si>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</si>
  <si>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</si>
  <si>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</si>
  <si>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</si>
  <si>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</si>
  <si>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</si>
  <si>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</si>
  <si>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</si>
  <si>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</si>
  <si>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</si>
  <si>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</si>
  <si>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</si>
  <si>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</si>
  <si>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</si>
  <si>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</si>
  <si>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</si>
  <si>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</si>
  <si>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</si>
  <si>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</si>
  <si>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</si>
  <si>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</si>
  <si>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</si>
  <si>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</si>
  <si>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</si>
  <si>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</si>
  <si>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</si>
  <si>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</si>
  <si>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</si>
  <si>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</si>
  <si>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</si>
  <si>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</si>
  <si>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</si>
  <si>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</si>
  <si>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</si>
  <si>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</si>
  <si>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</si>
  <si>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</si>
  <si>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</si>
  <si>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</si>
  <si>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</si>
  <si>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</si>
  <si>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</si>
  <si>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</si>
  <si>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</si>
  <si>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</si>
  <si>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</si>
  <si>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</si>
  <si>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</si>
  <si>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</si>
  <si>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</si>
  <si>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</si>
  <si>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</si>
  <si>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</si>
  <si>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</si>
  <si>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</si>
  <si>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</si>
  <si>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</si>
  <si>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</si>
  <si>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</si>
  <si>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</si>
  <si>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</si>
  <si>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</si>
  <si>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</si>
  <si>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</si>
  <si>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</si>
  <si>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</si>
  <si>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</si>
  <si>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</si>
  <si>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</si>
  <si>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</si>
  <si>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</si>
  <si>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</si>
  <si>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</si>
  <si>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</si>
  <si>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</si>
  <si>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</si>
  <si>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</si>
  <si>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</si>
  <si>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</si>
  <si>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</si>
  <si>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</si>
  <si>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</si>
  <si>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</si>
  <si>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</si>
  <si>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</si>
  <si>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</si>
  <si>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</si>
  <si>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</si>
  <si>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</si>
  <si>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</si>
  <si>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</si>
  <si>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</si>
  <si>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</si>
  <si>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</si>
  <si>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</si>
  <si>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</si>
  <si>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</si>
  <si>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</si>
  <si>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</si>
  <si>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</si>
  <si>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</si>
  <si>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</si>
  <si>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</si>
  <si>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</si>
  <si>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</si>
  <si>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</si>
  <si>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</si>
  <si>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</si>
  <si>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</si>
  <si>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</si>
  <si>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</si>
  <si>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</si>
  <si>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</si>
  <si>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</si>
  <si>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</si>
  <si>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</si>
  <si>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</si>
  <si>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</si>
  <si>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</si>
  <si>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</si>
  <si>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</si>
  <si>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</si>
  <si>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</si>
  <si>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</si>
  <si>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</si>
  <si>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</si>
  <si>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</si>
  <si>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</si>
  <si>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</si>
  <si>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</si>
  <si>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</si>
  <si>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</si>
  <si>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</si>
  <si>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</si>
  <si>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</si>
  <si>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</si>
  <si>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</si>
  <si>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</si>
  <si>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</si>
  <si>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</si>
  <si>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</si>
  <si>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</si>
  <si>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</si>
  <si>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</si>
  <si>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</si>
  <si>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</si>
  <si>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</si>
  <si>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</si>
  <si>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</si>
  <si>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</si>
  <si>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</si>
  <si>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</si>
  <si>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</si>
  <si>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</si>
  <si>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</si>
  <si>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</si>
  <si>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</si>
  <si>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</si>
  <si>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</si>
  <si>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</si>
  <si>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</si>
  <si>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</si>
  <si>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</si>
  <si>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</si>
  <si>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</si>
  <si>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</si>
  <si>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</si>
  <si>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</si>
  <si>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</si>
  <si>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</si>
  <si>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</si>
  <si>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</si>
  <si>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</si>
  <si>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</si>
  <si>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</si>
  <si>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</si>
  <si>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</si>
  <si>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</si>
  <si>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</si>
  <si>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</si>
  <si>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</si>
  <si>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</si>
  <si>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</si>
  <si>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</si>
  <si>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</si>
  <si>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</si>
  <si>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</si>
  <si>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</si>
  <si>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</si>
  <si>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</si>
  <si>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</si>
  <si>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</si>
  <si>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</si>
  <si>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</si>
  <si>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</si>
  <si>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</si>
  <si>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</si>
  <si>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</si>
  <si>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</si>
  <si>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</si>
  <si>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</si>
  <si>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</si>
  <si>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</si>
  <si>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</si>
  <si>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</si>
  <si>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</si>
  <si>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</si>
  <si>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</si>
  <si>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</si>
  <si>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</si>
  <si>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</si>
  <si>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</si>
  <si>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</si>
  <si>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</si>
  <si>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</si>
  <si>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</si>
  <si>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</si>
  <si>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</si>
  <si>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</si>
  <si>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</si>
  <si>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</si>
  <si>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</si>
  <si>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</si>
  <si>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</si>
  <si>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</si>
  <si>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</si>
  <si>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</si>
  <si>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</si>
  <si>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</si>
  <si>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</si>
  <si>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</si>
  <si>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</si>
  <si>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</si>
  <si>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</si>
  <si>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</si>
  <si>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</si>
  <si>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</si>
  <si>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</si>
  <si>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</si>
  <si>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</si>
  <si>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</si>
  <si>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</si>
  <si>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</si>
  <si>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</si>
  <si>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</si>
  <si>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</si>
  <si>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</si>
  <si>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</si>
  <si>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</si>
  <si>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</si>
  <si>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</si>
  <si>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</si>
  <si>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</si>
  <si>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</si>
  <si>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</si>
  <si>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</si>
  <si>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</si>
  <si>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</si>
  <si>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</si>
  <si>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</si>
  <si>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</si>
  <si>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</si>
  <si>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</si>
  <si>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</si>
  <si>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</si>
  <si>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</si>
  <si>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</si>
  <si>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</si>
  <si>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</si>
  <si>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</si>
  <si>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</si>
  <si>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</si>
  <si>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</si>
  <si>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</si>
  <si>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</si>
  <si>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</si>
  <si>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</si>
  <si>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</si>
  <si>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</si>
  <si>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</si>
  <si>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</si>
  <si>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</si>
  <si>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</si>
  <si>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</si>
  <si>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</si>
  <si>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</si>
  <si>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</si>
  <si>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</si>
  <si>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</si>
  <si>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</si>
  <si>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</si>
  <si>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</si>
  <si>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</si>
  <si>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</si>
  <si>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</si>
  <si>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</si>
  <si>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</si>
  <si>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</si>
  <si>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</si>
  <si>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</si>
  <si>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</si>
  <si>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</si>
  <si>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</si>
  <si>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</si>
  <si>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</si>
  <si>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</si>
  <si>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</si>
  <si>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</si>
  <si>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</si>
  <si>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</si>
  <si>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</si>
  <si>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</si>
  <si>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</si>
  <si>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</si>
  <si>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</si>
  <si>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</si>
  <si>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</si>
  <si>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</si>
  <si>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</si>
  <si>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</si>
  <si>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</si>
  <si>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</si>
  <si>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</si>
  <si>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</si>
  <si>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</si>
  <si>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</si>
  <si>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</si>
  <si>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</si>
  <si>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</si>
  <si>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</si>
  <si>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</si>
  <si>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</si>
  <si>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</si>
  <si>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</si>
  <si>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</si>
  <si>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</si>
  <si>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</si>
  <si>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</si>
  <si>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</si>
  <si>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</si>
  <si>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</si>
  <si>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</si>
  <si>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</si>
  <si>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</si>
  <si>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</si>
  <si>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</si>
  <si>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</si>
  <si>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</si>
  <si>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</si>
  <si>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</si>
  <si>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</si>
  <si>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</si>
  <si>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</si>
  <si>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</si>
  <si>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</si>
  <si>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</si>
  <si>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</si>
  <si>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</si>
  <si>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</si>
  <si>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</si>
  <si>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</si>
  <si>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</si>
  <si>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</si>
  <si>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</si>
  <si>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</si>
  <si>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</si>
  <si>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</si>
  <si>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</si>
  <si>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</si>
  <si>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</si>
  <si>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</si>
  <si>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</si>
  <si>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</si>
  <si>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</si>
  <si>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</si>
  <si>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</si>
  <si>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</si>
  <si>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</si>
  <si>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</si>
  <si>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</si>
  <si>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</si>
  <si>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</si>
  <si>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</si>
  <si>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</si>
  <si>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</si>
  <si>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</si>
  <si>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</si>
  <si>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</si>
  <si>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</si>
  <si>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</si>
  <si>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</si>
  <si>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</si>
  <si>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</si>
  <si>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</si>
  <si>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</si>
  <si>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</si>
  <si>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</si>
  <si>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</si>
  <si>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</si>
  <si>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</si>
  <si>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</si>
  <si>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</si>
  <si>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</si>
  <si>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</si>
  <si>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</si>
  <si>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</si>
  <si>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</si>
  <si>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</si>
  <si>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</si>
  <si>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</si>
  <si>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</si>
  <si>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</si>
  <si>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</si>
  <si>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</si>
  <si>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</si>
  <si>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</si>
  <si>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</si>
  <si>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</si>
  <si>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</si>
  <si>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</si>
  <si>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</si>
  <si>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</si>
  <si>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</si>
  <si>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</si>
  <si>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</si>
  <si>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</si>
  <si>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</si>
  <si>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</si>
  <si>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</si>
  <si>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</si>
  <si>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</si>
  <si>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</si>
  <si>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</si>
  <si>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</si>
  <si>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</si>
  <si>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</si>
  <si>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</si>
  <si>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</si>
  <si>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</si>
  <si>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</si>
  <si>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</si>
  <si>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</si>
  <si>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</si>
  <si>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</si>
  <si>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</si>
  <si>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</si>
  <si>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</si>
  <si>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</si>
  <si>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</si>
  <si>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</si>
  <si>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</si>
  <si>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</si>
  <si>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</si>
  <si>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</si>
  <si>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</si>
  <si>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</si>
  <si>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</si>
  <si>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</si>
  <si>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</si>
  <si>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</si>
  <si>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</si>
  <si>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</si>
  <si>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</si>
  <si>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</si>
  <si>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</si>
  <si>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</si>
  <si>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</si>
  <si>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</si>
  <si>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</si>
  <si>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</si>
  <si>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</si>
  <si>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</si>
  <si>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</si>
  <si>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</si>
  <si>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</si>
  <si>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</si>
  <si>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</si>
  <si>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</si>
  <si>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</si>
  <si>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</si>
  <si>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</si>
  <si>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</si>
  <si>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</si>
  <si>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</si>
  <si>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</si>
  <si>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</si>
  <si>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</si>
  <si>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</si>
  <si>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</si>
  <si>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</si>
  <si>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</si>
  <si>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</si>
  <si>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</si>
  <si>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</si>
  <si>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</si>
  <si>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</si>
  <si>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</si>
  <si>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</si>
  <si>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</si>
  <si>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</si>
  <si>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</si>
  <si>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</si>
  <si>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</si>
  <si>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</si>
  <si>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</si>
  <si>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</si>
  <si>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</si>
  <si>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</si>
  <si>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</si>
  <si>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</si>
  <si>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</si>
  <si>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</si>
  <si>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</si>
  <si>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</si>
  <si>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</si>
  <si>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</si>
  <si>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</si>
  <si>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</si>
  <si>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</si>
  <si>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</si>
  <si>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</si>
  <si>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</si>
  <si>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</si>
  <si>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</si>
  <si>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</si>
  <si>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</si>
  <si>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</si>
  <si>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</si>
  <si>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</si>
  <si>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</si>
  <si>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</si>
  <si>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</si>
  <si>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</si>
  <si>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</si>
  <si>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</si>
  <si>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</si>
  <si>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</si>
  <si>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</si>
  <si>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</si>
  <si>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</si>
  <si>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</si>
  <si>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</si>
  <si>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</si>
  <si>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</si>
  <si>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</si>
  <si>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</si>
  <si>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</si>
  <si>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</si>
  <si>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</si>
  <si>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</si>
  <si>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</si>
  <si>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</si>
  <si>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</si>
  <si>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</si>
  <si>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</si>
  <si>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</si>
  <si>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</si>
  <si>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</si>
  <si>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</si>
  <si>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</si>
  <si>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</si>
  <si>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</si>
  <si>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</si>
  <si>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</si>
  <si>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</si>
  <si>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</si>
  <si>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</si>
  <si>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</si>
  <si>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</si>
  <si>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</si>
  <si>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</si>
  <si>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</si>
  <si>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</si>
  <si>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</si>
  <si>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</si>
  <si>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</si>
  <si>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</si>
  <si>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</si>
  <si>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</si>
  <si>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</si>
  <si>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</si>
  <si>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</si>
  <si>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</si>
  <si>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</si>
  <si>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</si>
  <si>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</si>
  <si>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</si>
  <si>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</si>
  <si>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</si>
  <si>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</si>
  <si>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</si>
  <si>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</si>
  <si>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</si>
  <si>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</si>
  <si>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</si>
  <si>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</si>
  <si>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</si>
  <si>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</si>
  <si>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</si>
  <si>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</si>
  <si>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</si>
  <si>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</si>
  <si>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</si>
  <si>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</si>
  <si>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</si>
  <si>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</si>
  <si>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</si>
  <si>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</si>
  <si>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</si>
  <si>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</si>
  <si>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</si>
  <si>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</si>
  <si>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</si>
  <si>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</si>
  <si>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</si>
  <si>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</si>
  <si>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</si>
  <si>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</si>
  <si>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</si>
  <si>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</si>
  <si>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</si>
  <si>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</si>
  <si>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</si>
  <si>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</si>
  <si>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</si>
  <si>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</si>
  <si>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</si>
  <si>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</si>
  <si>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</si>
  <si>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</si>
  <si>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</si>
  <si>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</si>
  <si>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</si>
  <si>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</si>
  <si>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</si>
  <si>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</si>
  <si>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</si>
  <si>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</si>
  <si>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</si>
  <si>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</si>
  <si>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</si>
  <si>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</si>
  <si>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</si>
  <si>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</si>
  <si>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</si>
  <si>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</si>
  <si>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</si>
  <si>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</si>
  <si>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</si>
  <si>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</si>
  <si>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</si>
  <si>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</si>
  <si>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</si>
  <si>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</si>
  <si>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</si>
  <si>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</si>
  <si>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</si>
  <si>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</si>
  <si>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</si>
  <si>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</si>
  <si>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</si>
  <si>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</si>
  <si>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</si>
  <si>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</si>
  <si>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</si>
  <si>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</si>
  <si>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</si>
  <si>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</si>
  <si>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</si>
  <si>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</si>
  <si>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</si>
  <si>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</si>
  <si>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</si>
  <si>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</si>
  <si>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</si>
  <si>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</si>
  <si>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</si>
  <si>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</si>
  <si>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</si>
  <si>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</si>
  <si>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</si>
  <si>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</si>
  <si>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</si>
  <si>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</si>
  <si>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</si>
  <si>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</si>
  <si>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</si>
  <si>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</si>
  <si>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</si>
  <si>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</si>
  <si>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</si>
  <si>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</si>
  <si>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</si>
  <si>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</si>
  <si>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</si>
  <si>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</si>
  <si>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</si>
  <si>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</si>
  <si>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</si>
  <si>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</si>
  <si>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</si>
  <si>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</si>
  <si>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</si>
  <si>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</si>
  <si>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</si>
  <si>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</si>
  <si>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</si>
  <si>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</si>
  <si>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</si>
  <si>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</si>
  <si>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</si>
  <si>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</si>
  <si>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</si>
  <si>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</si>
  <si>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</si>
  <si>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</si>
  <si>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</si>
  <si>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</si>
  <si>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</si>
  <si>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</si>
  <si>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</si>
  <si>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</si>
  <si>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</si>
  <si>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</si>
  <si>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</si>
  <si>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</si>
  <si>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</si>
  <si>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</si>
  <si>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</si>
  <si>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</si>
  <si>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</si>
  <si>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</si>
  <si>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</si>
  <si>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</si>
  <si>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</si>
  <si>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</si>
  <si>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</si>
  <si>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</si>
  <si>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</si>
  <si>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</si>
  <si>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</si>
  <si>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</si>
  <si>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</si>
  <si>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</si>
  <si>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</si>
  <si>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</si>
  <si>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</si>
  <si>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</si>
  <si>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</si>
  <si>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</si>
  <si>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</si>
  <si>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</si>
  <si>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</si>
  <si>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</si>
  <si>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</si>
  <si>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</si>
  <si>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</si>
  <si>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</si>
  <si>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</si>
  <si>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</si>
  <si>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</si>
  <si>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</si>
  <si>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</si>
  <si>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</si>
  <si>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</si>
  <si>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</si>
  <si>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</si>
  <si>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</si>
  <si>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</si>
  <si>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</si>
  <si>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</si>
  <si>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</si>
  <si>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</si>
  <si>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</si>
  <si>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</si>
  <si>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</si>
  <si>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</si>
  <si>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</si>
  <si>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</si>
  <si>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</si>
  <si>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</si>
  <si>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</si>
  <si>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</si>
  <si>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</si>
  <si>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</si>
  <si>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</si>
  <si>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</si>
  <si>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</si>
  <si>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</si>
  <si>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</si>
  <si>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</si>
  <si>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</si>
  <si>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</si>
  <si>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</si>
  <si>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</si>
  <si>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</si>
  <si>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</si>
  <si>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</si>
  <si>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</si>
  <si>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</si>
  <si>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</si>
  <si>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</si>
  <si>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</si>
  <si>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</si>
  <si>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</si>
  <si>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</si>
  <si>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</si>
  <si>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</si>
  <si>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</si>
  <si>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</si>
  <si>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</si>
  <si>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</si>
  <si>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</si>
  <si>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</si>
  <si>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</si>
  <si>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</si>
  <si>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</si>
  <si>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</si>
  <si>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</si>
  <si>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</si>
  <si>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</si>
  <si>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</si>
  <si>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</si>
  <si>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</si>
  <si>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</si>
  <si>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</si>
  <si>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</si>
  <si>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</si>
  <si>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</si>
  <si>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</si>
  <si>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</si>
  <si>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</si>
  <si>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</si>
  <si>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</si>
  <si>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</si>
  <si>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</si>
  <si>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</si>
  <si>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</si>
  <si>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</si>
  <si>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</si>
  <si>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</si>
  <si>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</si>
  <si>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</si>
  <si>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</si>
  <si>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</si>
  <si>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</si>
  <si>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</si>
  <si>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</si>
  <si>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</si>
  <si>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</si>
  <si>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</si>
  <si>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</si>
  <si>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</si>
  <si>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</si>
  <si>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</si>
  <si>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</si>
  <si>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</si>
  <si>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</si>
  <si>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</si>
  <si>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</si>
  <si>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</si>
  <si>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</si>
  <si>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</si>
  <si>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</si>
  <si>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</si>
  <si>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</si>
  <si>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</si>
  <si>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</si>
  <si>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</si>
  <si>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</si>
  <si>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</si>
  <si>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</si>
  <si>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</si>
  <si>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</si>
  <si>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</si>
  <si>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</si>
  <si>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</si>
  <si>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</si>
  <si>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</si>
  <si>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</si>
  <si>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</si>
  <si>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</si>
  <si>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</si>
  <si>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</si>
  <si>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</si>
  <si>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</si>
  <si>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</si>
  <si>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</si>
  <si>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</si>
  <si>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</si>
  <si>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</si>
  <si>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</si>
  <si>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</si>
  <si>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</si>
  <si>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</si>
  <si>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</si>
  <si>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</si>
  <si>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</si>
  <si>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</si>
  <si>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</si>
  <si>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</si>
  <si>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</si>
  <si>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</si>
  <si>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</si>
  <si>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</si>
  <si>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</si>
  <si>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</si>
  <si>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</si>
  <si>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</si>
  <si>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</si>
  <si>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</si>
  <si>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</si>
  <si>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</si>
  <si>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</si>
  <si>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</si>
  <si>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</si>
  <si>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</si>
  <si>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</si>
  <si>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</si>
  <si>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</si>
  <si>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</si>
  <si>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</si>
  <si>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</si>
  <si>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</si>
  <si>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</si>
  <si>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</si>
  <si>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</si>
  <si>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</si>
  <si>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</si>
  <si>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</si>
  <si>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</si>
  <si>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</si>
  <si>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</si>
  <si>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</si>
  <si>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</si>
  <si>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</si>
  <si>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</si>
  <si>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</si>
  <si>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</si>
  <si>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</si>
  <si>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</si>
  <si>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</si>
  <si>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</si>
  <si>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</si>
  <si>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</si>
  <si>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</si>
  <si>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</si>
  <si>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</si>
  <si>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</si>
  <si>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</si>
  <si>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</si>
  <si>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</si>
  <si>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</si>
  <si>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</si>
  <si>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</si>
  <si>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</si>
  <si>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</si>
  <si>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</si>
  <si>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</si>
  <si>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</si>
  <si>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</si>
  <si>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</si>
  <si>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</si>
  <si>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</si>
  <si>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</si>
  <si>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</si>
  <si>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</si>
  <si>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</si>
  <si>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</si>
  <si>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</si>
  <si>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</si>
  <si>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</si>
  <si>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</si>
  <si>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</si>
  <si>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</si>
  <si>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</si>
  <si>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</si>
  <si>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</si>
  <si>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</si>
  <si>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</si>
  <si>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</si>
  <si>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</si>
  <si>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</si>
  <si>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</si>
  <si>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</si>
  <si>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</si>
  <si>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</si>
  <si>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</si>
  <si>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</si>
  <si>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</si>
  <si>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</si>
  <si>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</si>
  <si>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</si>
  <si>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</si>
  <si>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</si>
  <si>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</si>
  <si>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</si>
  <si>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</si>
  <si>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</si>
  <si>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</si>
  <si>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</si>
  <si>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</si>
  <si>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</si>
  <si>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</si>
  <si>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</si>
  <si>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</si>
  <si>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</si>
  <si>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</si>
  <si>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</si>
  <si>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</si>
  <si>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</si>
  <si>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</si>
  <si>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</si>
  <si>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</si>
  <si>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</si>
  <si>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</si>
  <si>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</si>
  <si>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</si>
  <si>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</si>
  <si>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</si>
  <si>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</si>
  <si>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</si>
  <si>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</si>
  <si>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</si>
  <si>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</si>
  <si>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</si>
  <si>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</si>
  <si>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</si>
  <si>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</si>
  <si>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</si>
  <si>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</si>
  <si>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</si>
  <si>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</si>
  <si>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</si>
  <si>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</si>
  <si>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</si>
  <si>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</si>
  <si>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</si>
  <si>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</si>
  <si>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</si>
  <si>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</si>
  <si>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</si>
  <si>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</si>
  <si>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</si>
  <si>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</si>
  <si>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</si>
  <si>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</si>
  <si>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</si>
  <si>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</si>
  <si>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</si>
  <si>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</si>
  <si>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</si>
  <si>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</si>
  <si>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</si>
  <si>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</si>
  <si>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</si>
  <si>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</si>
  <si>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</si>
  <si>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</si>
  <si>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</si>
  <si>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</si>
  <si>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</si>
  <si>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</si>
  <si>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</si>
  <si>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</si>
  <si>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</si>
  <si>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</si>
  <si>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</si>
  <si>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</si>
  <si>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</si>
  <si>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</si>
  <si>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</si>
  <si>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</si>
  <si>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</si>
  <si>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</si>
  <si>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</si>
  <si>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</si>
  <si>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</si>
  <si>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</si>
  <si>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</si>
  <si>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</si>
  <si>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</si>
  <si>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</si>
  <si>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</si>
  <si>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</si>
  <si>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</si>
  <si>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</si>
  <si>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</si>
  <si>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</si>
  <si>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</si>
  <si>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</si>
  <si>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</si>
  <si>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</si>
  <si>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</si>
  <si>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</si>
  <si>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</si>
  <si>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</si>
  <si>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</si>
  <si>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</si>
  <si>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</si>
  <si>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</si>
  <si>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</si>
  <si>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</si>
  <si>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</si>
  <si>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</si>
  <si>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</si>
  <si>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</si>
  <si>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</si>
  <si>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</si>
  <si>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</si>
  <si>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</si>
  <si>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</si>
  <si>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</si>
  <si>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</si>
  <si>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</si>
  <si>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</si>
  <si>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</si>
  <si>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</si>
  <si>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</si>
  <si>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</si>
  <si>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</si>
  <si>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</si>
  <si>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</si>
  <si>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</si>
  <si>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</si>
  <si>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</si>
  <si>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</si>
  <si>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</si>
  <si>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</si>
  <si>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</si>
  <si>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</si>
  <si>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</si>
  <si>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</si>
  <si>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</si>
  <si>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</si>
  <si>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</si>
  <si>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</si>
  <si>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</si>
  <si>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</si>
  <si>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</si>
  <si>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</si>
  <si>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</si>
  <si>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</si>
  <si>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</si>
  <si>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</si>
  <si>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</si>
  <si>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</si>
  <si>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</si>
  <si>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</si>
  <si>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</si>
  <si>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</si>
  <si>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</si>
  <si>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</si>
  <si>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</si>
  <si>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</si>
  <si>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</si>
  <si>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</si>
  <si>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</si>
  <si>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</si>
  <si>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</si>
  <si>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</si>
  <si>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</si>
  <si>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</si>
  <si>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</si>
  <si>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</si>
  <si>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</si>
  <si>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</si>
  <si>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</si>
  <si>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</si>
  <si>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</si>
  <si>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</si>
  <si>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</si>
  <si>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</si>
  <si>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</si>
  <si>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</si>
  <si>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</si>
  <si>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</si>
  <si>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</si>
  <si>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</si>
  <si>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</si>
  <si>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</si>
  <si>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</si>
  <si>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</si>
  <si>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</si>
  <si>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</si>
  <si>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</si>
  <si>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</si>
  <si>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</si>
  <si>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</si>
  <si>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</si>
  <si>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</si>
  <si>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</si>
  <si>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</si>
  <si>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</si>
  <si>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</si>
  <si>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</si>
  <si>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</si>
  <si>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</si>
  <si>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</si>
  <si>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</si>
  <si>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</si>
  <si>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</si>
  <si>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</si>
  <si>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</si>
  <si>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</si>
  <si>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</si>
  <si>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</si>
  <si>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</si>
  <si>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</si>
  <si>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</si>
  <si>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</si>
  <si>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</si>
  <si>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</si>
  <si>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</si>
  <si>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</si>
  <si>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</si>
  <si>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</si>
  <si>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</si>
  <si>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</si>
  <si>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</si>
  <si>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</si>
  <si>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</si>
  <si>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</si>
  <si>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</si>
  <si>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</si>
  <si>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</si>
  <si>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</si>
  <si>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</si>
  <si>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</si>
  <si>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</si>
  <si>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</si>
  <si>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</si>
  <si>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</si>
  <si>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</si>
  <si>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</si>
  <si>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</si>
  <si>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</si>
  <si>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</si>
  <si>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</si>
  <si>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</si>
  <si>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</si>
  <si>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</si>
  <si>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</si>
  <si>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</si>
  <si>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</si>
  <si>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</si>
  <si>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</si>
  <si>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</si>
  <si>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</si>
  <si>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</si>
  <si>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</si>
  <si>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</si>
  <si>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</si>
  <si>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</si>
  <si>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</si>
  <si>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</si>
  <si>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</si>
  <si>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</si>
  <si>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</si>
  <si>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</si>
  <si>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</si>
  <si>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</si>
  <si>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</si>
  <si>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</si>
  <si>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</si>
  <si>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</si>
  <si>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</si>
  <si>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</si>
  <si>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</si>
  <si>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</si>
  <si>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</si>
  <si>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</si>
  <si>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</si>
  <si>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</si>
  <si>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</si>
  <si>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</si>
  <si>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</si>
  <si>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</si>
  <si>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</si>
  <si>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</si>
  <si>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</si>
  <si>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</si>
  <si>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</si>
  <si>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</si>
  <si>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</si>
  <si>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</si>
  <si>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</si>
  <si>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</si>
  <si>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</si>
  <si>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</si>
  <si>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</si>
  <si>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</si>
  <si>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</si>
  <si>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</si>
  <si>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</si>
  <si>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</si>
  <si>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</si>
  <si>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</si>
  <si>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</si>
  <si>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</si>
  <si>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</si>
  <si>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</si>
  <si>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</si>
  <si>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</si>
  <si>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</si>
  <si>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</si>
  <si>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</si>
  <si>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</si>
  <si>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</si>
  <si>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</si>
  <si>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</si>
  <si>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</si>
  <si>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</si>
  <si>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</si>
  <si>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</si>
  <si>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</si>
  <si>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</si>
  <si>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</si>
  <si>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</si>
  <si>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</si>
  <si>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</si>
  <si>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</si>
  <si>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</si>
  <si>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</si>
  <si>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</si>
  <si>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</si>
  <si>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</si>
  <si>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</si>
  <si>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</si>
  <si>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</si>
  <si>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</si>
  <si>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</si>
  <si>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</si>
  <si>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</si>
  <si>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</si>
  <si>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</si>
  <si>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</si>
  <si>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</si>
  <si>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</si>
  <si>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</si>
  <si>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</si>
  <si>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</si>
  <si>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</si>
  <si>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</si>
  <si>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</si>
  <si>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</si>
  <si>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</si>
  <si>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</si>
  <si>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</si>
  <si>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</si>
  <si>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</si>
  <si>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</si>
  <si>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</si>
  <si>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</si>
  <si>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</si>
  <si>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</si>
  <si>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</si>
  <si>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</si>
  <si>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</si>
  <si>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</si>
  <si>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</si>
  <si>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</si>
  <si>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</si>
  <si>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</si>
  <si>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</si>
  <si>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</si>
  <si>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</si>
  <si>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</si>
  <si>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</si>
  <si>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</si>
  <si>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</si>
  <si>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</si>
  <si>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</si>
  <si>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</si>
  <si>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</si>
  <si>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</si>
  <si>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</si>
  <si>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</si>
  <si>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</si>
  <si>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</si>
  <si>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</si>
  <si>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</si>
  <si>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</si>
  <si>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</si>
  <si>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</si>
  <si>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</si>
  <si>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</si>
  <si>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</si>
  <si>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</si>
  <si>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</si>
  <si>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</si>
  <si>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</si>
  <si>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</si>
  <si>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</si>
  <si>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</si>
  <si>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</si>
  <si>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</si>
  <si>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</si>
  <si>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</si>
  <si>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</si>
  <si>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</si>
  <si>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</si>
  <si>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</si>
  <si>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</si>
  <si>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</si>
  <si>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</si>
  <si>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</si>
  <si>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</si>
  <si>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</si>
  <si>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</si>
  <si>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</si>
  <si>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</si>
  <si>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</si>
  <si>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</si>
  <si>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</si>
  <si>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</si>
  <si>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</si>
  <si>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</si>
  <si>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</si>
  <si>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</si>
  <si>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</si>
  <si>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</si>
  <si>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</si>
  <si>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</si>
  <si>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</si>
  <si>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</si>
  <si>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</si>
  <si>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</si>
  <si>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</si>
  <si>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</si>
  <si>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</si>
  <si>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</si>
  <si>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</si>
  <si>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</si>
  <si>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</si>
  <si>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</si>
  <si>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</si>
  <si>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</si>
  <si>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</si>
  <si>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</si>
  <si>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</si>
  <si>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</si>
  <si>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</si>
  <si>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</si>
  <si>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</si>
  <si>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</si>
  <si>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</si>
  <si>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</si>
  <si>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</si>
  <si>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</si>
  <si>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</si>
  <si>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</si>
  <si>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</si>
  <si>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</si>
  <si>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</si>
  <si>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</si>
  <si>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</si>
  <si>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</si>
  <si>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</si>
  <si>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</si>
  <si>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</si>
  <si>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</si>
  <si>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</si>
  <si>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</si>
  <si>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</si>
  <si>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</si>
  <si>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</si>
  <si>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</si>
  <si>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</si>
  <si>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</si>
  <si>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</si>
  <si>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</si>
  <si>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</si>
  <si>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</si>
  <si>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</si>
  <si>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</si>
  <si>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</si>
  <si>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</si>
  <si>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</si>
  <si>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</si>
  <si>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</si>
  <si>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</si>
  <si>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</si>
  <si>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</si>
  <si>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</si>
  <si>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</si>
  <si>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</si>
  <si>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</si>
  <si>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</si>
  <si>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</si>
  <si>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</si>
  <si>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</si>
  <si>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</si>
  <si>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</si>
  <si>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</si>
  <si>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</si>
  <si>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</si>
  <si>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</si>
  <si>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</si>
  <si>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</si>
  <si>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</si>
  <si>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</si>
  <si>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</si>
  <si>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</si>
  <si>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</si>
  <si>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</si>
  <si>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</si>
  <si>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</si>
  <si>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</si>
  <si>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</si>
  <si>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</si>
  <si>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</si>
  <si>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</si>
  <si>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</si>
  <si>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</si>
  <si>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</si>
  <si>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</si>
  <si>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</si>
  <si>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</si>
  <si>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</si>
  <si>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</si>
  <si>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</si>
  <si>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</si>
  <si>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</si>
  <si>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</si>
  <si>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</si>
  <si>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</si>
  <si>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</si>
  <si>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</si>
  <si>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</si>
  <si>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</si>
  <si>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</si>
  <si>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</si>
  <si>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</si>
  <si>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</si>
  <si>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</si>
  <si>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</si>
  <si>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</si>
  <si>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</si>
  <si>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</si>
  <si>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</si>
  <si>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</si>
  <si>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</si>
  <si>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</si>
  <si>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</si>
  <si>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</si>
  <si>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</si>
  <si>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</si>
  <si>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</si>
  <si>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</si>
  <si>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</si>
  <si>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</si>
  <si>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</si>
  <si>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</si>
  <si>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</si>
  <si>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</si>
  <si>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</si>
  <si>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</si>
  <si>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</si>
  <si>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</si>
  <si>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</si>
  <si>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</si>
  <si>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</si>
  <si>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</si>
  <si>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</si>
  <si>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</si>
  <si>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</si>
  <si>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</si>
  <si>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</si>
  <si>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</si>
  <si>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</si>
  <si>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</si>
  <si>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</si>
  <si>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</si>
  <si>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</si>
  <si>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</si>
  <si>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</si>
  <si>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</si>
  <si>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</si>
  <si>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</si>
  <si>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</si>
  <si>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</si>
  <si>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</si>
  <si>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</si>
  <si>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</si>
  <si>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</si>
  <si>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</si>
  <si>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</si>
  <si>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</si>
  <si>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</si>
  <si>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</si>
  <si>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</si>
  <si>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</si>
  <si>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</si>
  <si>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</si>
  <si>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</si>
  <si>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</si>
  <si>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</si>
  <si>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</si>
  <si>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</si>
  <si>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</si>
  <si>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</si>
  <si>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</si>
  <si>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</si>
  <si>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</si>
  <si>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</si>
  <si>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</si>
  <si>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</si>
  <si>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</si>
  <si>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</si>
  <si>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</si>
  <si>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</si>
  <si>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</si>
  <si>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</si>
  <si>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</si>
  <si>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</si>
  <si>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</si>
  <si>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</si>
  <si>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</si>
  <si>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</si>
  <si>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</si>
  <si>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</si>
  <si>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</si>
  <si>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</si>
  <si>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</si>
  <si>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</si>
  <si>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</si>
  <si>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</si>
  <si>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</si>
  <si>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</si>
  <si>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</si>
  <si>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</si>
  <si>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</si>
  <si>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</si>
  <si>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</si>
  <si>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</si>
  <si>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</si>
  <si>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</si>
  <si>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</si>
  <si>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</si>
  <si>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</si>
  <si>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</si>
  <si>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</si>
  <si>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</si>
  <si>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</si>
  <si>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</si>
  <si>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</si>
  <si>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</si>
  <si>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</si>
  <si>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</si>
  <si>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</si>
  <si>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</si>
  <si>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</si>
  <si>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</si>
  <si>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</si>
  <si>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</si>
  <si>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</si>
  <si>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</si>
  <si>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</si>
  <si>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</si>
  <si>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</si>
  <si>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</si>
  <si>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</si>
  <si>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</si>
  <si>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</si>
  <si>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</si>
  <si>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</si>
  <si>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</si>
  <si>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</si>
  <si>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</si>
  <si>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</si>
  <si>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</si>
  <si>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</si>
  <si>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</si>
  <si>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</si>
  <si>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</si>
  <si>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</si>
  <si>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</si>
  <si>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</si>
  <si>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</si>
  <si>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</si>
  <si>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</si>
  <si>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</si>
  <si>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</si>
  <si>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</si>
  <si>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</si>
  <si>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</si>
  <si>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</si>
  <si>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</si>
  <si>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</si>
  <si>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</si>
  <si>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</si>
  <si>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</si>
  <si>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</si>
  <si>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</si>
  <si>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</si>
  <si>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</si>
  <si>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</si>
  <si>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</si>
  <si>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</si>
  <si>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</si>
  <si>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</si>
  <si>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</si>
  <si>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</si>
  <si>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</si>
  <si>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</si>
  <si>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</si>
  <si>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</si>
  <si>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</si>
  <si>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</si>
  <si>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</si>
  <si>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</si>
  <si>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</si>
  <si>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</si>
  <si>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</si>
  <si>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</si>
  <si>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</si>
  <si>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</si>
  <si>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</si>
  <si>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</si>
  <si>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</si>
  <si>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</si>
  <si>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</si>
  <si>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</si>
  <si>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</si>
  <si>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</si>
  <si>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</si>
  <si>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</si>
  <si>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</si>
  <si>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</si>
  <si>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</si>
  <si>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</si>
  <si>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</si>
  <si>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</si>
  <si>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</si>
  <si>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</si>
  <si>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</si>
  <si>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</si>
  <si>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</si>
  <si>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</si>
  <si>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</si>
  <si>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</si>
  <si>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</si>
  <si>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</si>
  <si>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</si>
  <si>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</si>
  <si>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</si>
  <si>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</si>
  <si>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</si>
  <si>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</si>
  <si>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</si>
  <si>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</si>
  <si>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</si>
  <si>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</si>
  <si>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</si>
  <si>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</si>
  <si>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</si>
  <si>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</si>
  <si>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</si>
  <si>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</si>
  <si>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</si>
  <si>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</si>
  <si>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</si>
  <si>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</si>
  <si>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</si>
  <si>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</si>
  <si>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</si>
  <si>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</si>
  <si>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</si>
  <si>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</si>
  <si>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</si>
  <si>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</si>
  <si>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</si>
  <si>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</si>
  <si>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</si>
  <si>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</si>
  <si>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</si>
  <si>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</si>
  <si>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</si>
  <si>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</si>
  <si>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</si>
  <si>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</si>
  <si>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</si>
  <si>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</si>
  <si>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</si>
  <si>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</si>
  <si>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</si>
  <si>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</si>
  <si>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</si>
  <si>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</si>
  <si>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</si>
  <si>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</si>
  <si>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</si>
  <si>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</si>
  <si>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</si>
  <si>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</si>
  <si>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</si>
  <si>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</si>
  <si>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</si>
  <si>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</si>
  <si>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</si>
  <si>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</si>
  <si>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</si>
  <si>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</si>
  <si>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</si>
  <si>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</si>
  <si>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</si>
  <si>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</si>
  <si>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</si>
  <si>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</si>
  <si>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</si>
  <si>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</si>
  <si>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</si>
  <si>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</si>
  <si>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</si>
  <si>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</si>
  <si>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</si>
  <si>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</si>
  <si>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</si>
  <si>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</si>
  <si>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</si>
  <si>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</si>
  <si>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</si>
  <si>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</si>
  <si>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</si>
  <si>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</si>
  <si>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</si>
  <si>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</si>
  <si>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</si>
  <si>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</si>
  <si>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</si>
  <si>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</si>
  <si>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</si>
  <si>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</si>
  <si>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</si>
  <si>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</si>
  <si>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</si>
  <si>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</si>
  <si>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</si>
  <si>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</si>
  <si>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</si>
  <si>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</si>
  <si>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</si>
  <si>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</si>
  <si>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</si>
  <si>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</si>
  <si>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</si>
  <si>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</si>
  <si>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</si>
  <si>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</si>
  <si>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</si>
  <si>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</si>
  <si>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</si>
  <si>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</si>
  <si>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</si>
  <si>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</si>
  <si>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</si>
  <si>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</si>
  <si>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</si>
  <si>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</si>
  <si>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</si>
  <si>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</si>
  <si>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</si>
  <si>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</si>
  <si>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</si>
  <si>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</si>
  <si>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</si>
  <si>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</si>
  <si>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</si>
  <si>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</si>
  <si>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</si>
  <si>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</si>
  <si>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</si>
  <si>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</si>
  <si>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</si>
  <si>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</si>
  <si>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</si>
  <si>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</si>
  <si>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</si>
  <si>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</si>
  <si>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</si>
  <si>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</si>
  <si>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</si>
  <si>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</si>
  <si>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</si>
  <si>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</si>
  <si>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</si>
  <si>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</si>
  <si>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</si>
  <si>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</si>
  <si>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</si>
  <si>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</si>
  <si>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</si>
  <si>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</si>
  <si>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</si>
  <si>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</si>
  <si>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</si>
  <si>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</si>
  <si>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</si>
  <si>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</si>
  <si>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</si>
  <si>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</si>
  <si>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</si>
  <si>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</si>
  <si>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</si>
  <si>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</si>
  <si>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</si>
  <si>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</si>
  <si>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</si>
  <si>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</si>
  <si>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</si>
  <si>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</si>
  <si>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</si>
  <si>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</si>
  <si>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</si>
  <si>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</si>
  <si>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</si>
  <si>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</si>
  <si>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</si>
  <si>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</si>
  <si>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</si>
  <si>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</si>
  <si>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</si>
  <si>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</si>
  <si>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</si>
  <si>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</si>
  <si>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</si>
  <si>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</si>
  <si>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</si>
  <si>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</si>
  <si>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</si>
  <si>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</si>
  <si>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</si>
  <si>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</si>
  <si>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</si>
  <si>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</si>
  <si>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</si>
  <si>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</si>
  <si>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</si>
  <si>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</si>
  <si>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</si>
  <si>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</si>
  <si>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</si>
  <si>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</si>
  <si>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</si>
  <si>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</si>
  <si>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</si>
  <si>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</si>
  <si>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</si>
  <si>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</si>
  <si>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</si>
  <si>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</si>
  <si>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</si>
  <si>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</si>
  <si>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</si>
  <si>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</si>
  <si>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</si>
  <si>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</si>
  <si>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</si>
  <si>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</si>
  <si>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</si>
  <si>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</si>
  <si>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</si>
  <si>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</si>
  <si>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</si>
  <si>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</si>
  <si>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</si>
  <si>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</si>
  <si>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</si>
  <si>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</si>
  <si>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</si>
  <si>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</si>
  <si>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</si>
  <si>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</si>
  <si>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</si>
  <si>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</si>
  <si>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</si>
  <si>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</si>
  <si>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</si>
  <si>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</si>
  <si>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</si>
  <si>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</si>
  <si>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</si>
  <si>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</si>
  <si>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</si>
  <si>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</si>
  <si>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</si>
  <si>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</si>
  <si>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</si>
  <si>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</si>
  <si>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</si>
  <si>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</si>
  <si>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</si>
  <si>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</si>
  <si>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</si>
  <si>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</si>
  <si>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</si>
  <si>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</si>
  <si>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</si>
  <si>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</si>
  <si>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</si>
  <si>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</si>
  <si>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</si>
  <si>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</si>
  <si>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</si>
  <si>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</si>
  <si>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</si>
  <si>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</si>
  <si>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</si>
  <si>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</si>
  <si>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</si>
  <si>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</si>
  <si>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</si>
  <si>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</si>
  <si>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</si>
  <si>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</si>
  <si>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</si>
  <si>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</si>
  <si>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</si>
  <si>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</si>
  <si>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</si>
  <si>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</si>
  <si>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</si>
  <si>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</si>
  <si>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</si>
  <si>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</si>
  <si>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</si>
  <si>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</si>
  <si>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</si>
  <si>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</si>
  <si>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</si>
  <si>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</si>
  <si>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</si>
  <si>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</si>
  <si>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</si>
  <si>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</si>
  <si>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</si>
  <si>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</si>
  <si>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</si>
  <si>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</si>
  <si>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</si>
  <si>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</si>
  <si>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</si>
  <si>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</si>
  <si>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</si>
  <si>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</si>
  <si>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</si>
  <si>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</si>
  <si>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</si>
  <si>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</si>
  <si>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</si>
  <si>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</si>
  <si>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</si>
  <si>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</si>
  <si>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</si>
  <si>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</si>
  <si>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</si>
  <si>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</si>
  <si>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</si>
  <si>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</si>
  <si>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</si>
  <si>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</si>
  <si>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</si>
  <si>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</si>
  <si>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</si>
  <si>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</si>
  <si>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</si>
  <si>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</si>
  <si>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</si>
  <si>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</si>
  <si>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</si>
  <si>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</si>
  <si>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</si>
  <si>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</si>
  <si>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</si>
  <si>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</si>
  <si>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</si>
  <si>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</si>
  <si>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</si>
  <si>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</si>
  <si>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</si>
  <si>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</si>
  <si>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</si>
  <si>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</si>
  <si>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</si>
  <si>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</si>
  <si>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</si>
  <si>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</si>
  <si>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</si>
  <si>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</si>
  <si>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</si>
  <si>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</si>
  <si>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</si>
  <si>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</si>
  <si>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</si>
  <si>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</si>
  <si>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</si>
  <si>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</si>
  <si>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</si>
  <si>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</si>
  <si>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</si>
  <si>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</si>
  <si>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</si>
  <si>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</si>
  <si>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</si>
  <si>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</si>
  <si>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</si>
  <si>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</si>
  <si>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</si>
  <si>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</si>
  <si>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</si>
  <si>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</si>
  <si>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</si>
  <si>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</si>
  <si>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</si>
  <si>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</si>
  <si>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</si>
  <si>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</si>
  <si>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</si>
  <si>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</si>
  <si>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</si>
  <si>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</si>
  <si>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</si>
  <si>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</si>
  <si>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</si>
  <si>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</si>
  <si>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</si>
  <si>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</si>
  <si>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</si>
  <si>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</si>
  <si>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</si>
  <si>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</si>
  <si>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</si>
  <si>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</si>
  <si>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</si>
  <si>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</si>
  <si>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</si>
  <si>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</si>
  <si>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</si>
  <si>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</si>
  <si>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</si>
  <si>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</si>
  <si>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</si>
  <si>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</si>
  <si>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</si>
  <si>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</si>
  <si>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</si>
  <si>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</si>
  <si>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</si>
  <si>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</si>
  <si>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</si>
  <si>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</si>
  <si>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</si>
  <si>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</si>
  <si>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</si>
  <si>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</si>
  <si>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</si>
  <si>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</si>
  <si>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</si>
  <si>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</si>
  <si>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</si>
  <si>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</si>
  <si>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</si>
  <si>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</si>
  <si>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</si>
  <si>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</si>
  <si>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</si>
  <si>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</si>
  <si>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</si>
  <si>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</si>
  <si>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</si>
  <si>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</si>
  <si>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</si>
  <si>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</si>
  <si>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</si>
  <si>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</si>
  <si>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</si>
  <si>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</si>
  <si>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</si>
  <si>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</si>
  <si>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</si>
  <si>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</si>
  <si>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</si>
  <si>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</si>
  <si>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</si>
  <si>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</si>
  <si>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</si>
  <si>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</si>
  <si>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</si>
  <si>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</si>
  <si>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</si>
  <si>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</si>
  <si>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</si>
  <si>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</si>
  <si>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</si>
  <si>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</si>
  <si>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</si>
  <si>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</si>
  <si>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</si>
  <si>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</si>
  <si>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</si>
  <si>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</si>
  <si>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</si>
  <si>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</si>
  <si>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</si>
  <si>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</si>
  <si>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</si>
  <si>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</si>
  <si>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</si>
  <si>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</si>
  <si>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</si>
  <si>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</si>
  <si>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</si>
  <si>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</si>
  <si>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</si>
  <si>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</si>
  <si>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</si>
  <si>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</si>
  <si>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</si>
  <si>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</si>
  <si>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</si>
  <si>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</si>
  <si>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</si>
  <si>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</si>
  <si>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</si>
  <si>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</si>
  <si>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</si>
  <si>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</si>
  <si>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</si>
  <si>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</si>
  <si>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</si>
  <si>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</si>
  <si>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</si>
  <si>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</si>
  <si>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</si>
  <si>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</si>
  <si>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</si>
  <si>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</si>
  <si>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</si>
  <si>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</si>
  <si>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</si>
  <si>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</si>
  <si>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</si>
  <si>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</si>
  <si>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</si>
  <si>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</si>
  <si>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</si>
  <si>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</si>
  <si>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</si>
  <si>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</si>
  <si>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</si>
  <si>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</si>
  <si>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</si>
  <si>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</si>
  <si>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</si>
  <si>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</si>
  <si>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</si>
  <si>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</si>
  <si>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</si>
  <si>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</si>
  <si>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</si>
  <si>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</si>
  <si>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</si>
  <si>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</si>
  <si>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</si>
  <si>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</si>
  <si>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</si>
  <si>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</si>
  <si>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</si>
  <si>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</si>
  <si>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</si>
  <si>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</si>
  <si>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</si>
  <si>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</si>
  <si>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</si>
  <si>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</si>
  <si>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</si>
  <si>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</si>
  <si>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</si>
  <si>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</si>
  <si>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</si>
  <si>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</si>
  <si>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</si>
  <si>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</si>
  <si>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</si>
  <si>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</si>
  <si>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</si>
  <si>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</si>
  <si>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</si>
  <si>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</si>
  <si>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</si>
  <si>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</si>
  <si>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</si>
  <si>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</si>
  <si>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</si>
  <si>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</si>
  <si>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</si>
  <si>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</si>
  <si>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</si>
  <si>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</si>
  <si>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</si>
  <si>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</si>
  <si>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</si>
  <si>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</si>
  <si>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</si>
  <si>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</si>
  <si>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</si>
  <si>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</si>
  <si>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</si>
  <si>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</si>
  <si>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</si>
  <si>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</si>
  <si>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</si>
  <si>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</si>
  <si>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</si>
  <si>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</si>
  <si>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</si>
  <si>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</si>
  <si>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</si>
  <si>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</si>
  <si>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</si>
  <si>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</si>
  <si>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</si>
  <si>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</si>
  <si>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</si>
  <si>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</si>
  <si>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</si>
  <si>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</si>
  <si>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</si>
  <si>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</si>
  <si>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</si>
  <si>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</si>
  <si>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</si>
  <si>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</si>
  <si>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</si>
  <si>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</si>
  <si>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</si>
  <si>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</si>
  <si>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</si>
  <si>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</si>
  <si>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</si>
  <si>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</si>
  <si>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</si>
  <si>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</si>
  <si>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</si>
  <si>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</si>
  <si>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</si>
  <si>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</si>
  <si>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</si>
  <si>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</si>
  <si>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</si>
  <si>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</si>
  <si>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</si>
  <si>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</si>
  <si>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</si>
  <si>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</si>
  <si>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</si>
  <si>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</si>
  <si>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</si>
  <si>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</si>
  <si>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</si>
  <si>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</si>
  <si>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</si>
  <si>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</si>
  <si>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</si>
  <si>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</si>
  <si>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</si>
  <si>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</si>
  <si>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</si>
  <si>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</si>
  <si>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</si>
  <si>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</si>
  <si>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</si>
  <si>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</si>
  <si>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</si>
  <si>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</si>
  <si>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</si>
  <si>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</si>
  <si>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</si>
  <si>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</si>
  <si>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</si>
  <si>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</si>
  <si>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</si>
  <si>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</si>
  <si>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</si>
  <si>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</si>
  <si>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</si>
  <si>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</si>
  <si>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</si>
  <si>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</si>
  <si>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</si>
  <si>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</si>
  <si>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</si>
  <si>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</si>
  <si>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</si>
  <si>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</si>
  <si>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</si>
  <si>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</si>
  <si>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</si>
  <si>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</si>
  <si>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</si>
  <si>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</si>
  <si>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</si>
  <si>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</si>
  <si>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</si>
  <si>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</si>
  <si>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</si>
  <si>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</si>
  <si>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</si>
  <si>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</si>
  <si>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</si>
  <si>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</si>
  <si>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</si>
  <si>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</si>
  <si>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</si>
  <si>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</si>
  <si>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</si>
  <si>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</si>
  <si>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</si>
  <si>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</si>
  <si>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</si>
  <si>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</si>
  <si>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</si>
  <si>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</si>
  <si>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</si>
  <si>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</si>
  <si>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</si>
  <si>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</si>
  <si>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</si>
  <si>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</si>
  <si>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</si>
  <si>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</si>
  <si>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</si>
  <si>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</si>
  <si>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</si>
  <si>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</si>
  <si>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</si>
  <si>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</si>
  <si>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</si>
  <si>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</si>
  <si>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</si>
  <si>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</si>
  <si>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</si>
  <si>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</si>
  <si>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</si>
  <si>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</si>
  <si>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</si>
  <si>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</si>
  <si>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</si>
  <si>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</si>
  <si>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</si>
  <si>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</si>
  <si>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</si>
  <si>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</si>
  <si>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</si>
  <si>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</si>
  <si>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</si>
  <si>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</si>
  <si>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</si>
  <si>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</si>
  <si>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</si>
  <si>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</si>
  <si>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</si>
  <si>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</si>
  <si>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</si>
  <si>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</si>
  <si>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</si>
  <si>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</si>
  <si>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</si>
  <si>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</si>
  <si>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</si>
  <si>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</si>
  <si>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</si>
  <si>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</si>
  <si>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</si>
  <si>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</si>
  <si>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</si>
  <si>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</si>
  <si>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</si>
  <si>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</si>
  <si>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</si>
  <si>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</si>
  <si>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</si>
  <si>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</si>
  <si>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</si>
  <si>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</si>
  <si>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</si>
  <si>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</si>
  <si>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</si>
  <si>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</si>
  <si>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</si>
  <si>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</si>
  <si>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</si>
  <si>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</si>
  <si>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</si>
  <si>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</si>
  <si>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</si>
  <si>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</si>
  <si>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</si>
  <si>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</si>
  <si>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</si>
  <si>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</si>
  <si>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</si>
  <si>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</si>
  <si>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</si>
  <si>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</si>
  <si>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</si>
  <si>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</si>
  <si>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</si>
  <si>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</si>
  <si>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</si>
  <si>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</si>
  <si>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</si>
  <si>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</si>
  <si>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</si>
  <si>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</si>
  <si>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</si>
  <si>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</si>
  <si>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</si>
  <si>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</si>
  <si>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</si>
  <si>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</si>
  <si>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</si>
  <si>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</si>
  <si>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</si>
  <si>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</si>
  <si>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</si>
  <si>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</si>
  <si>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</si>
  <si>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</si>
  <si>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</si>
  <si>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</si>
  <si>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</si>
  <si>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</si>
  <si>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</si>
  <si>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</si>
  <si>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</si>
  <si>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</si>
  <si>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</si>
  <si>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</si>
  <si>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</si>
  <si>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</si>
  <si>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</si>
  <si>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</si>
  <si>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</si>
  <si>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</si>
  <si>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</si>
  <si>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</si>
  <si>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</si>
  <si>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</si>
  <si>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</si>
  <si>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</si>
  <si>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</si>
  <si>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</si>
  <si>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</si>
  <si>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</si>
  <si>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</si>
  <si>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</si>
  <si>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</si>
  <si>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</si>
  <si>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</si>
  <si>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</si>
  <si>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</si>
  <si>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</si>
  <si>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</si>
  <si>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</si>
  <si>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</si>
  <si>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</si>
  <si>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</si>
  <si>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</si>
  <si>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</si>
  <si>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</si>
  <si>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</si>
  <si>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</si>
  <si>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</si>
  <si>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</si>
  <si>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</si>
  <si>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</si>
  <si>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</si>
  <si>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</si>
  <si>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</si>
  <si>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</si>
  <si>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</si>
  <si>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</si>
  <si>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</si>
  <si>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</si>
  <si>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</si>
  <si>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</si>
  <si>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</si>
  <si>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</si>
  <si>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</si>
  <si>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</si>
  <si>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</si>
  <si>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</si>
  <si>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</si>
  <si>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</si>
  <si>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</si>
  <si>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</si>
  <si>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</si>
  <si>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</si>
  <si>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</si>
  <si>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</si>
  <si>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</si>
  <si>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</si>
  <si>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</si>
  <si>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</si>
  <si>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</si>
  <si>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</si>
  <si>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</si>
  <si>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</si>
  <si>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</si>
  <si>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</si>
  <si>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</si>
  <si>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</si>
  <si>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</si>
  <si>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</si>
  <si>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</si>
  <si>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</si>
  <si>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</si>
  <si>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</si>
  <si>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</si>
  <si>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</si>
  <si>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</si>
  <si>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</si>
  <si>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</si>
  <si>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</si>
  <si>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</si>
  <si>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</si>
  <si>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</si>
  <si>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</si>
  <si>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</si>
  <si>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</si>
  <si>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</si>
  <si>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</si>
  <si>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</si>
  <si>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</si>
  <si>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</si>
  <si>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</si>
  <si>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</si>
  <si>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</si>
  <si>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</si>
  <si>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</si>
  <si>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</si>
  <si>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</si>
  <si>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</si>
  <si>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</si>
  <si>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</si>
  <si>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</si>
  <si>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</si>
  <si>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</si>
  <si>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</si>
  <si>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</si>
  <si>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</si>
  <si>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</si>
  <si>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</si>
  <si>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</si>
  <si>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</si>
  <si>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</si>
  <si>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</si>
  <si>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</si>
  <si>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</si>
  <si>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</si>
  <si>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</si>
  <si>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</si>
  <si>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</si>
  <si>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</si>
  <si>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</si>
  <si>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</si>
  <si>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</si>
  <si>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</si>
  <si>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</si>
  <si>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</si>
  <si>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</si>
  <si>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</si>
  <si>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</si>
  <si>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</si>
  <si>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</si>
  <si>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</si>
  <si>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</si>
  <si>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</si>
  <si>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</si>
  <si>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</si>
  <si>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</si>
  <si>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</si>
  <si>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</si>
  <si>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</si>
  <si>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</si>
  <si>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</si>
  <si>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</si>
  <si>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</si>
  <si>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</si>
  <si>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</si>
  <si>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</si>
  <si>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</si>
  <si>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</si>
  <si>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</si>
  <si>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</si>
  <si>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</si>
  <si>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</si>
  <si>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</si>
  <si>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</si>
  <si>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</si>
  <si>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</si>
  <si>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</si>
  <si>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</si>
  <si>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</si>
  <si>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</si>
  <si>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</si>
  <si>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</si>
  <si>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</si>
  <si>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</si>
  <si>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</si>
  <si>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</si>
  <si>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</si>
  <si>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</si>
  <si>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</si>
  <si>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</si>
  <si>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</si>
  <si>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</si>
  <si>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</si>
  <si>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</si>
  <si>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</si>
  <si>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</si>
  <si>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</si>
  <si>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</si>
  <si>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</si>
  <si>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</si>
  <si>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</si>
  <si>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</si>
  <si>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</si>
  <si>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</si>
  <si>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</si>
  <si>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</si>
  <si>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</si>
  <si>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</si>
  <si>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</si>
  <si>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</si>
  <si>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</si>
  <si>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</si>
  <si>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</si>
  <si>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</si>
  <si>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</si>
  <si>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</si>
  <si>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</si>
  <si>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</si>
  <si>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</si>
  <si>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</si>
  <si>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</si>
  <si>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</si>
  <si>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</si>
  <si>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</si>
  <si>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</si>
  <si>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</si>
  <si>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</si>
  <si>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</si>
  <si>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</si>
  <si>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</si>
  <si>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</si>
  <si>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</si>
  <si>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</si>
  <si>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</si>
  <si>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</si>
  <si>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</si>
  <si>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</si>
  <si>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</si>
  <si>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</si>
  <si>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</si>
  <si>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</si>
  <si>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</si>
  <si>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</si>
  <si>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</si>
  <si>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</si>
  <si>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</si>
  <si>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</si>
  <si>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</si>
  <si>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</si>
  <si>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</si>
  <si>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</si>
  <si>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</si>
  <si>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</si>
  <si>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</si>
  <si>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</si>
  <si>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</si>
  <si>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</si>
  <si>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</si>
  <si>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</si>
  <si>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</si>
  <si>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</si>
  <si>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</si>
  <si>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</si>
  <si>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</si>
  <si>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</si>
  <si>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</si>
  <si>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</si>
  <si>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</si>
  <si>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</si>
  <si>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</si>
  <si>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</si>
  <si>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</si>
  <si>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</si>
  <si>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</si>
  <si>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</si>
  <si>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</si>
  <si>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</si>
  <si>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</si>
  <si>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</si>
  <si>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</si>
  <si>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</si>
  <si>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</si>
  <si>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</si>
  <si>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</si>
  <si>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</si>
  <si>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</si>
  <si>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</si>
  <si>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</si>
  <si>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</si>
  <si>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</si>
  <si>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</si>
  <si>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</si>
  <si>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</si>
  <si>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</si>
  <si>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</si>
  <si>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</si>
  <si>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</si>
  <si>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</si>
  <si>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</si>
  <si>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</si>
  <si>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</si>
  <si>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</si>
  <si>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</si>
  <si>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</si>
  <si>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</si>
  <si>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</si>
  <si>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</si>
  <si>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</si>
  <si>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</si>
  <si>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</si>
  <si>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</si>
  <si>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</si>
  <si>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</si>
  <si>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</si>
  <si>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</si>
  <si>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</si>
  <si>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</si>
  <si>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</si>
  <si>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</si>
  <si>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</si>
  <si>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</si>
  <si>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</si>
  <si>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</si>
  <si>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</si>
  <si>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</si>
  <si>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</si>
  <si>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</si>
  <si>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</si>
  <si>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</si>
  <si>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</si>
  <si>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</si>
  <si>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</si>
  <si>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</si>
  <si>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</si>
  <si>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</si>
  <si>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</si>
  <si>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</si>
  <si>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</si>
  <si>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</si>
  <si>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</si>
  <si>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</si>
  <si>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</si>
  <si>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</si>
  <si>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</si>
  <si>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</si>
  <si>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</si>
  <si>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</si>
  <si>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</si>
  <si>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</si>
  <si>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</si>
  <si>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</si>
  <si>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</si>
  <si>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</si>
  <si>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</si>
  <si>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</si>
  <si>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</si>
  <si>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</si>
  <si>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</si>
  <si>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</si>
  <si>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</si>
  <si>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</si>
  <si>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</si>
  <si>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</si>
  <si>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</si>
  <si>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</si>
  <si>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</si>
  <si>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</si>
  <si>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</si>
  <si>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</si>
  <si>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</si>
  <si>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</si>
  <si>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</si>
  <si>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</si>
  <si>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</si>
  <si>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</si>
  <si>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</si>
  <si>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</si>
  <si>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</si>
  <si>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</si>
  <si>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</si>
  <si>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</si>
  <si>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</si>
  <si>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</si>
  <si>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</si>
  <si>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</si>
  <si>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</si>
  <si>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</si>
  <si>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</si>
  <si>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</si>
  <si>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</si>
  <si>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</si>
  <si>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</si>
  <si>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</si>
  <si>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</si>
  <si>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</si>
  <si>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</si>
  <si>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</si>
  <si>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</si>
  <si>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</si>
  <si>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</si>
  <si>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</si>
  <si>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</si>
  <si>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</si>
  <si>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</si>
  <si>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</si>
  <si>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</si>
  <si>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</si>
  <si>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</si>
  <si>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</si>
  <si>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</si>
  <si>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</si>
  <si>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</si>
  <si>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</si>
  <si>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</si>
  <si>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</si>
  <si>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</si>
  <si>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</si>
  <si>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</si>
  <si>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</si>
  <si>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</si>
  <si>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</si>
  <si>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</si>
  <si>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</si>
  <si>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</si>
  <si>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</si>
  <si>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</si>
  <si>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</si>
  <si>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</si>
  <si>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</si>
  <si>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</si>
  <si>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</si>
  <si>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</si>
  <si>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</si>
  <si>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</si>
  <si>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</si>
  <si>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</si>
  <si>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</si>
  <si>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</si>
  <si>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</si>
  <si>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</si>
  <si>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</si>
  <si>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</si>
  <si>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</si>
  <si>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</si>
  <si>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</si>
  <si>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</si>
  <si>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</si>
  <si>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</si>
  <si>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</si>
  <si>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</si>
  <si>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</si>
  <si>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</si>
  <si>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</si>
  <si>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</si>
  <si>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</si>
  <si>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</si>
  <si>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</si>
  <si>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</si>
  <si>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</si>
  <si>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</si>
  <si>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</si>
  <si>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</si>
  <si>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</si>
  <si>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</si>
  <si>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</si>
  <si>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</si>
  <si>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</si>
  <si>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</si>
  <si>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</si>
  <si>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</si>
  <si>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</si>
  <si>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</si>
  <si>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</si>
  <si>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</si>
  <si>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</si>
  <si>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</si>
  <si>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</si>
  <si>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</si>
  <si>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</si>
  <si>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</si>
  <si>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</si>
  <si>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</si>
  <si>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</si>
  <si>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</si>
  <si>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</si>
  <si>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</si>
  <si>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</si>
  <si>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</si>
  <si>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</si>
  <si>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</si>
  <si>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</si>
  <si>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</si>
  <si>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</si>
  <si>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</si>
  <si>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</si>
  <si>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</si>
  <si>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</si>
  <si>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</si>
  <si>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</si>
  <si>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</si>
  <si>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</si>
  <si>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</si>
  <si>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</si>
  <si>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</si>
  <si>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</si>
  <si>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</si>
  <si>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</si>
  <si>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</si>
  <si>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</si>
  <si>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</si>
  <si>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</si>
  <si>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</si>
  <si>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</si>
  <si>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</si>
  <si>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</si>
  <si>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</si>
  <si>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</si>
  <si>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</si>
  <si>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</si>
  <si>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</si>
  <si>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</si>
  <si>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</si>
  <si>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</si>
  <si>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</si>
  <si>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</si>
  <si>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</si>
  <si>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</si>
  <si>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</si>
  <si>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</si>
  <si>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</si>
  <si>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</si>
  <si>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</si>
  <si>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</si>
  <si>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</si>
  <si>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</si>
  <si>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</si>
  <si>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</si>
  <si>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</si>
  <si>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</si>
  <si>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</si>
  <si>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</si>
  <si>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</si>
  <si>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</si>
  <si>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</si>
  <si>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</si>
  <si>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</si>
  <si>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</si>
  <si>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</si>
  <si>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</si>
  <si>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</si>
  <si>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</si>
  <si>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</si>
  <si>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</si>
  <si>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</si>
  <si>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</si>
  <si>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</si>
  <si>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</si>
  <si>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</si>
  <si>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</si>
  <si>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</si>
  <si>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</si>
  <si>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</si>
  <si>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</si>
  <si>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</si>
  <si>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</si>
  <si>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</si>
  <si>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</si>
  <si>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</si>
  <si>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</si>
  <si>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</si>
  <si>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</si>
  <si>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</si>
  <si>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</si>
  <si>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</si>
  <si>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</si>
  <si>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</si>
  <si>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</si>
  <si>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</si>
  <si>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</si>
  <si>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</si>
  <si>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</si>
  <si>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</si>
  <si>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</si>
  <si>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</si>
  <si>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</si>
  <si>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</si>
  <si>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</si>
  <si>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</si>
  <si>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</si>
  <si>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</si>
  <si>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</si>
  <si>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</si>
  <si>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</si>
  <si>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</si>
  <si>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</si>
  <si>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</si>
  <si>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</si>
  <si>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</si>
  <si>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</si>
  <si>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</si>
  <si>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</si>
  <si>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</si>
  <si>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</si>
  <si>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</si>
  <si>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</si>
  <si>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</si>
  <si>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</si>
  <si>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</si>
  <si>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</si>
  <si>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</si>
  <si>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</si>
  <si>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</si>
  <si>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</si>
  <si>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</si>
  <si>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</si>
  <si>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</si>
  <si>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</si>
  <si>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</si>
  <si>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</si>
  <si>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</si>
  <si>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</si>
  <si>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</si>
  <si>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</si>
  <si>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</si>
  <si>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</si>
  <si>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</si>
  <si>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</si>
  <si>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</si>
  <si>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</si>
  <si>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</si>
  <si>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</si>
  <si>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</si>
  <si>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</si>
  <si>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</si>
  <si>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</si>
  <si>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</si>
  <si>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</si>
  <si>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</si>
  <si>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</si>
  <si>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</si>
  <si>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</si>
  <si>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</si>
  <si>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</si>
  <si>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</si>
  <si>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</si>
  <si>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</si>
  <si>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</si>
  <si>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</si>
  <si>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</si>
  <si>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</si>
  <si>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</si>
  <si>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</si>
  <si>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</si>
  <si>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</si>
  <si>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</si>
  <si>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</si>
  <si>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</si>
  <si>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</si>
  <si>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</si>
  <si>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</si>
  <si>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</si>
  <si>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</si>
  <si>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</si>
  <si>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</si>
  <si>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</si>
  <si>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</si>
  <si>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</si>
  <si>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</si>
  <si>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</si>
  <si>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</si>
  <si>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</si>
  <si>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</si>
  <si>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</si>
  <si>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</si>
  <si>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</si>
  <si>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</si>
  <si>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</si>
  <si>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</si>
  <si>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</si>
  <si>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</si>
  <si>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</si>
  <si>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</si>
  <si>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</si>
  <si>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</si>
  <si>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</si>
  <si>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</si>
  <si>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</si>
  <si>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</si>
  <si>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</si>
  <si>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</si>
  <si>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</si>
  <si>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</si>
  <si>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</si>
  <si>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</si>
  <si>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</si>
  <si>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</si>
  <si>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</si>
  <si>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</si>
  <si>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</si>
  <si>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</si>
  <si>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</si>
  <si>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</si>
  <si>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</si>
  <si>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</si>
  <si>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</si>
  <si>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</si>
  <si>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</si>
  <si>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</si>
  <si>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</si>
  <si>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</si>
  <si>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</si>
  <si>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</si>
  <si>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</si>
  <si>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</si>
  <si>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</si>
  <si>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</si>
  <si>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</si>
  <si>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</si>
  <si>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</si>
  <si>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</si>
  <si>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</si>
  <si>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</si>
  <si>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</si>
  <si>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</si>
  <si>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</si>
  <si>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</si>
  <si>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</si>
  <si>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</si>
  <si>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</si>
  <si>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</si>
  <si>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</si>
  <si>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</si>
  <si>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</si>
  <si>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</si>
  <si>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</si>
  <si>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</si>
  <si>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</si>
  <si>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</si>
  <si>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</si>
  <si>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</si>
  <si>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</si>
  <si>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</si>
  <si>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</si>
  <si>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</si>
  <si>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</si>
  <si>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</si>
  <si>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</si>
  <si>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</si>
  <si>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</si>
  <si>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</si>
  <si>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</si>
  <si>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</si>
  <si>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</si>
  <si>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</si>
  <si>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</si>
  <si>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</si>
  <si>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</si>
  <si>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</si>
  <si>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</si>
  <si>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</si>
  <si>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</si>
  <si>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</si>
  <si>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</si>
  <si>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</si>
  <si>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</si>
  <si>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</si>
  <si>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</si>
  <si>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</si>
  <si>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</si>
  <si>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</si>
  <si>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</si>
  <si>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</si>
  <si>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</si>
  <si>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</si>
  <si>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</si>
  <si>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</si>
  <si>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</si>
  <si>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</si>
  <si>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</si>
  <si>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</si>
  <si>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</si>
  <si>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</si>
  <si>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</si>
  <si>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</si>
  <si>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</si>
  <si>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</si>
  <si>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</si>
  <si>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</si>
  <si>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</si>
  <si>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</si>
  <si>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</si>
  <si>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</si>
  <si>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</si>
  <si>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</si>
  <si>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</si>
  <si>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</si>
  <si>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</si>
  <si>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</si>
  <si>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</si>
  <si>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</si>
  <si>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</si>
  <si>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</si>
  <si>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</si>
  <si>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</si>
  <si>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</si>
  <si>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</si>
  <si>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</si>
  <si>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</si>
  <si>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</si>
  <si>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</si>
  <si>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</si>
  <si>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</si>
  <si>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</si>
  <si>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</si>
  <si>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</si>
  <si>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</si>
  <si>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</si>
  <si>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</si>
  <si>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</si>
  <si>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</si>
  <si>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</si>
  <si>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</si>
  <si>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</si>
  <si>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</si>
  <si>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</si>
  <si>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</si>
  <si>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</si>
  <si>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</si>
  <si>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</si>
  <si>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</si>
  <si>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</si>
  <si>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</si>
  <si>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</si>
  <si>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</si>
  <si>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</si>
  <si>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</si>
  <si>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</si>
  <si>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</si>
  <si>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</si>
  <si>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</si>
  <si>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</si>
  <si>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</si>
  <si>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</si>
  <si>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</si>
  <si>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</si>
  <si>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</si>
  <si>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</si>
  <si>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</si>
  <si>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</si>
  <si>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</si>
  <si>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</si>
  <si>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</si>
  <si>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</si>
  <si>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</si>
  <si>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</si>
  <si>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</si>
  <si>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</si>
  <si>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</si>
  <si>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</si>
  <si>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</si>
  <si>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</si>
  <si>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</si>
  <si>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</si>
  <si>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</si>
  <si>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</si>
  <si>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</si>
  <si>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</si>
  <si>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</si>
  <si>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</si>
  <si>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</si>
  <si>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</si>
  <si>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</si>
  <si>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</si>
  <si>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</si>
  <si>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</si>
  <si>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</si>
  <si>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</si>
  <si>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</si>
  <si>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</si>
  <si>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</si>
  <si>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</si>
  <si>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</si>
  <si>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</si>
  <si>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</si>
  <si>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</si>
  <si>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</si>
  <si>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</si>
  <si>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</si>
  <si>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</si>
  <si>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</si>
  <si>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</si>
  <si>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</si>
  <si>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</si>
  <si>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</si>
  <si>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</si>
  <si>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</si>
  <si>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</si>
  <si>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</si>
  <si>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</si>
  <si>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</si>
  <si>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</si>
  <si>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</si>
  <si>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</si>
  <si>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</si>
  <si>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</si>
  <si>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</si>
  <si>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</si>
  <si>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</si>
  <si>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</si>
  <si>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</si>
  <si>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</si>
  <si>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</si>
  <si>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</si>
  <si>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</si>
  <si>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</si>
  <si>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</si>
  <si>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</si>
  <si>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</si>
  <si>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</si>
  <si>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</si>
  <si>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</si>
  <si>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</si>
  <si>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</si>
  <si>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</si>
  <si>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</si>
  <si>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</si>
  <si>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</si>
  <si>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</si>
  <si>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</si>
  <si>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</si>
  <si>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</si>
  <si>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</si>
  <si>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</si>
  <si>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</si>
  <si>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</si>
  <si>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</si>
  <si>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</si>
  <si>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</si>
  <si>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</si>
  <si>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</si>
  <si>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</si>
  <si>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</si>
  <si>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</si>
  <si>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</si>
  <si>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</si>
  <si>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</si>
  <si>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</si>
  <si>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</si>
  <si>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</si>
  <si>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</si>
  <si>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</si>
  <si>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</si>
  <si>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</si>
  <si>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</si>
  <si>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</si>
  <si>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</si>
  <si>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</si>
  <si>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</si>
  <si>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</si>
  <si>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</si>
  <si>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</si>
  <si>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</si>
  <si>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</si>
  <si>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</si>
  <si>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</si>
  <si>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</si>
  <si>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</si>
  <si>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</si>
  <si>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</si>
  <si>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</si>
  <si>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</si>
  <si>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</si>
  <si>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</si>
  <si>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</si>
  <si>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</si>
  <si>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</si>
  <si>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</si>
  <si>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</si>
  <si>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</si>
  <si>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</si>
  <si>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</si>
  <si>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</si>
  <si>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</si>
  <si>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</si>
  <si>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</si>
  <si>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</si>
  <si>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</si>
  <si>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</si>
  <si>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</si>
  <si>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</si>
  <si>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</si>
  <si>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</si>
  <si>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</si>
  <si>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</si>
  <si>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</si>
  <si>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</si>
  <si>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</si>
  <si>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</si>
  <si>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</si>
  <si>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</si>
  <si>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</si>
  <si>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</si>
  <si>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</si>
  <si>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</si>
  <si>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</si>
  <si>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</si>
  <si>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</si>
  <si>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</si>
  <si>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</si>
  <si>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</si>
  <si>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</si>
  <si>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</si>
  <si>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</si>
  <si>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</si>
  <si>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</si>
  <si>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</si>
  <si>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</si>
  <si>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</si>
  <si>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</si>
  <si>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</si>
  <si>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</si>
  <si>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</si>
  <si>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</si>
  <si>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</si>
  <si>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</si>
  <si>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</si>
  <si>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</si>
  <si>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</si>
  <si>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</si>
  <si>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</si>
  <si>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</si>
  <si>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</si>
  <si>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</si>
  <si>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</si>
  <si>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</si>
  <si>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</si>
  <si>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</si>
  <si>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</si>
  <si>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</si>
  <si>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</si>
  <si>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</si>
  <si>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</si>
  <si>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</si>
  <si>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</si>
  <si>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</si>
  <si>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</si>
  <si>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</si>
  <si>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</si>
  <si>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</si>
  <si>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</si>
  <si>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</si>
  <si>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</si>
  <si>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</si>
  <si>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</si>
  <si>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</si>
  <si>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</si>
  <si>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</si>
  <si>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</si>
  <si>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</si>
  <si>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</si>
  <si>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</si>
  <si>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</si>
  <si>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</si>
  <si>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</si>
  <si>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</si>
  <si>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</si>
  <si>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</si>
  <si>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</si>
  <si>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</si>
  <si>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</si>
  <si>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</si>
  <si>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</si>
  <si>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</si>
  <si>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</si>
  <si>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</si>
  <si>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</si>
  <si>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</si>
  <si>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</si>
  <si>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</si>
  <si>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</si>
  <si>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</si>
  <si>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</si>
  <si>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</si>
  <si>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</si>
  <si>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</si>
  <si>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</si>
  <si>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</si>
  <si>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</si>
  <si>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</si>
  <si>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</si>
  <si>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</si>
  <si>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</si>
  <si>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</si>
  <si>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</si>
  <si>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</si>
  <si>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</si>
  <si>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</si>
  <si>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</si>
  <si>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</si>
  <si>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</si>
  <si>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</si>
  <si>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</si>
  <si>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</si>
  <si>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</si>
  <si>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</si>
  <si>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</si>
  <si>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</si>
  <si>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</si>
  <si>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</si>
  <si>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</si>
  <si>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</si>
  <si>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</si>
  <si>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</si>
  <si>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</si>
  <si>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</si>
  <si>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</si>
  <si>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</si>
  <si>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</si>
  <si>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</si>
  <si>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</si>
  <si>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</si>
  <si>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</si>
  <si>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</si>
  <si>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</si>
  <si>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</si>
  <si>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</si>
  <si>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</si>
  <si>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</si>
  <si>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</si>
  <si>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</si>
  <si>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</si>
  <si>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</si>
  <si>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</si>
  <si>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</si>
  <si>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</si>
  <si>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</si>
  <si>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</si>
  <si>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</si>
  <si>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</si>
  <si>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</si>
  <si>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</si>
  <si>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</si>
  <si>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</si>
  <si>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</si>
  <si>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</si>
  <si>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</si>
  <si>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</si>
  <si>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</si>
  <si>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</si>
  <si>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</si>
  <si>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</si>
  <si>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</si>
  <si>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</si>
  <si>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</si>
  <si>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</si>
  <si>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</si>
  <si>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</si>
  <si>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</si>
  <si>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</si>
  <si>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</si>
  <si>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</si>
  <si>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</si>
  <si>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</si>
  <si>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</si>
  <si>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</si>
  <si>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</si>
  <si>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</si>
  <si>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</si>
  <si>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</si>
  <si>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</si>
  <si>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</si>
  <si>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</si>
  <si>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</si>
  <si>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</si>
  <si>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</si>
  <si>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</si>
  <si>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</si>
  <si>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</si>
  <si>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</si>
  <si>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</si>
  <si>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</si>
  <si>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</si>
  <si>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</si>
  <si>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</si>
  <si>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</si>
  <si>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</si>
  <si>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</si>
  <si>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</si>
  <si>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</si>
  <si>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</si>
  <si>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</si>
  <si>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</si>
  <si>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</si>
  <si>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</si>
  <si>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</si>
  <si>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</si>
  <si>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</si>
  <si>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</si>
  <si>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</si>
  <si>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</si>
  <si>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</si>
  <si>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</si>
  <si>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</si>
  <si>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</si>
  <si>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</si>
  <si>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</si>
  <si>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</si>
  <si>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</si>
  <si>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</si>
  <si>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</si>
  <si>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</si>
  <si>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</si>
  <si>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</si>
  <si>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</si>
  <si>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</si>
  <si>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</si>
  <si>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</si>
  <si>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</si>
  <si>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</si>
  <si>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</si>
  <si>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</si>
  <si>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</si>
  <si>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</si>
  <si>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</si>
  <si>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</si>
  <si>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</si>
  <si>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</si>
  <si>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</si>
  <si>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</si>
  <si>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</si>
  <si>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</si>
  <si>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</si>
  <si>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</si>
  <si>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</si>
  <si>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</si>
  <si>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</si>
  <si>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</si>
  <si>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</si>
  <si>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</si>
  <si>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</si>
  <si>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</si>
  <si>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</si>
  <si>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</si>
  <si>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</si>
  <si>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</si>
  <si>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</si>
  <si>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</si>
  <si>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</si>
  <si>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</si>
  <si>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</si>
  <si>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</si>
  <si>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</si>
  <si>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</si>
  <si>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</si>
  <si>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</si>
  <si>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</si>
  <si>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</si>
  <si>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</si>
  <si>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</si>
  <si>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</si>
  <si>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</si>
  <si>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</si>
  <si>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</si>
  <si>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</si>
  <si>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</si>
  <si>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</si>
  <si>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</si>
  <si>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</si>
  <si>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</si>
  <si>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</si>
  <si>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</si>
  <si>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</si>
  <si>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</si>
  <si>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</si>
  <si>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</si>
  <si>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</si>
  <si>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</si>
  <si>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</si>
  <si>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</si>
  <si>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</si>
  <si>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</si>
  <si>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</si>
  <si>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</si>
  <si>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</si>
  <si>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</si>
  <si>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</si>
  <si>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</si>
  <si>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</si>
  <si>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</si>
  <si>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</si>
  <si>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</si>
  <si>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</si>
  <si>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</si>
  <si>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</si>
  <si>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</si>
  <si>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</si>
  <si>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</si>
  <si>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</si>
  <si>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</si>
  <si>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</si>
  <si>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</si>
  <si>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</si>
  <si>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</si>
  <si>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</si>
  <si>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</si>
  <si>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</si>
  <si>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</si>
  <si>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</si>
  <si>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</si>
  <si>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</si>
  <si>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</si>
  <si>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</si>
  <si>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</si>
  <si>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</si>
  <si>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</si>
  <si>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</si>
  <si>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</si>
  <si>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</si>
  <si>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</si>
  <si>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</si>
  <si>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</si>
  <si>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</si>
  <si>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</si>
  <si>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</si>
  <si>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</si>
  <si>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</si>
  <si>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</si>
  <si>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</si>
  <si>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</si>
  <si>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</si>
  <si>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</si>
  <si>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</si>
  <si>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</si>
  <si>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</si>
  <si>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</si>
  <si>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</si>
  <si>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</si>
  <si>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</si>
  <si>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</si>
  <si>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</si>
  <si>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</si>
  <si>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</si>
  <si>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</si>
  <si>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</si>
  <si>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</si>
  <si>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</si>
  <si>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</si>
  <si>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</si>
  <si>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</si>
  <si>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</si>
  <si>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</si>
  <si>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</si>
  <si>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</si>
  <si>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</si>
  <si>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</si>
  <si>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</si>
  <si>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</si>
  <si>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</si>
  <si>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</si>
  <si>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</si>
  <si>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</si>
  <si>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</si>
  <si>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</si>
  <si>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</si>
  <si>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</si>
  <si>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</si>
  <si>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</si>
  <si>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</si>
  <si>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</si>
  <si>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</si>
  <si>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</si>
  <si>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</si>
  <si>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</si>
  <si>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</si>
  <si>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</si>
  <si>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</si>
  <si>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</si>
  <si>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</si>
  <si>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</si>
  <si>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</si>
  <si>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</si>
  <si>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</si>
  <si>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</si>
  <si>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</si>
  <si>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</si>
  <si>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</si>
  <si>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</si>
  <si>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</si>
  <si>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</si>
  <si>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</si>
  <si>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</si>
  <si>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</si>
  <si>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</si>
  <si>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</si>
  <si>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</si>
  <si>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</si>
  <si>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</si>
  <si>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</si>
  <si>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</si>
  <si>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</si>
  <si>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</si>
  <si>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</si>
  <si>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</si>
  <si>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</si>
  <si>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</si>
  <si>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</si>
  <si>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</si>
  <si>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</si>
  <si>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</si>
  <si>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</si>
  <si>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</si>
  <si>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</si>
  <si>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</si>
  <si>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</si>
  <si>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</si>
  <si>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</si>
  <si>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</si>
  <si>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</si>
  <si>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</si>
  <si>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</si>
  <si>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</si>
  <si>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</si>
  <si>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</si>
  <si>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</si>
  <si>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</si>
  <si>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</si>
  <si>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</si>
  <si>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</si>
  <si>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</si>
  <si>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</si>
  <si>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</si>
  <si>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</si>
  <si>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</si>
  <si>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</si>
  <si>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</si>
  <si>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</si>
  <si>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</si>
  <si>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</si>
  <si>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</si>
  <si>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</si>
  <si>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</si>
  <si>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</si>
  <si>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</si>
  <si>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</si>
  <si>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</si>
  <si>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</si>
  <si>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</si>
  <si>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</si>
  <si>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</si>
  <si>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</si>
  <si>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</si>
  <si>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</si>
  <si>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</si>
  <si>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</si>
  <si>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</si>
  <si>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</si>
  <si>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</si>
  <si>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</si>
  <si>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</si>
  <si>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</si>
  <si>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</si>
  <si>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</si>
  <si>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</si>
  <si>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</si>
  <si>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</si>
  <si>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</si>
  <si>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</si>
  <si>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</si>
  <si>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</si>
  <si>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</si>
  <si>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</si>
  <si>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</si>
  <si>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</si>
  <si>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</si>
  <si>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</si>
  <si>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</si>
  <si>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</si>
  <si>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</si>
  <si>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</si>
  <si>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</si>
  <si>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</si>
  <si>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</si>
  <si>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</si>
  <si>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</si>
  <si>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</si>
  <si>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</si>
  <si>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</si>
  <si>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</si>
  <si>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</si>
  <si>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</si>
  <si>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</si>
  <si>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</si>
  <si>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</si>
  <si>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</si>
  <si>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</si>
  <si>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</si>
  <si>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</si>
  <si>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</si>
  <si>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</si>
  <si>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</si>
  <si>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</si>
  <si>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</si>
  <si>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</si>
  <si>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</si>
  <si>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</si>
  <si>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</si>
  <si>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</si>
  <si>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</si>
  <si>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</si>
  <si>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</si>
  <si>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</si>
  <si>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</si>
  <si>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</si>
  <si>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</si>
  <si>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</si>
  <si>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</si>
  <si>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</si>
  <si>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</si>
  <si>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</si>
  <si>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</si>
  <si>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</si>
  <si>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</si>
  <si>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</si>
  <si>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</si>
  <si>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</si>
  <si>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</si>
  <si>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</si>
  <si>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</si>
  <si>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</si>
  <si>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</si>
  <si>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</si>
  <si>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</si>
  <si>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</si>
  <si>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</si>
  <si>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</si>
  <si>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</si>
  <si>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</si>
  <si>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</si>
  <si>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</si>
  <si>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</si>
  <si>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</si>
  <si>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</si>
  <si>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</si>
  <si>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</si>
  <si>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</si>
  <si>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</si>
  <si>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</si>
  <si>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</si>
  <si>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</si>
  <si>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</si>
  <si>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</si>
  <si>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</si>
  <si>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</si>
  <si>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</si>
  <si>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</si>
  <si>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</si>
  <si>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</si>
  <si>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</si>
  <si>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</si>
  <si>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</si>
  <si>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</si>
  <si>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</si>
  <si>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</si>
  <si>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</si>
  <si>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</si>
  <si>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</si>
  <si>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</si>
  <si>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</si>
  <si>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</si>
  <si>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</si>
  <si>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</si>
  <si>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</si>
  <si>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</si>
  <si>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</si>
  <si>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</si>
  <si>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</si>
  <si>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</si>
  <si>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</si>
  <si>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</si>
  <si>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</si>
  <si>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</si>
  <si>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</si>
  <si>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</si>
  <si>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</si>
  <si>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</si>
  <si>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</si>
  <si>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</si>
  <si>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</si>
  <si>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</si>
  <si>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</si>
  <si>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</si>
  <si>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</si>
  <si>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</si>
  <si>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</si>
  <si>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</si>
  <si>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</si>
  <si>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</si>
  <si>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</si>
  <si>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</si>
  <si>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</si>
  <si>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</si>
  <si>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</si>
  <si>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</si>
  <si>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</si>
  <si>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</si>
  <si>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</si>
  <si>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</si>
  <si>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</si>
  <si>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</si>
  <si>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</si>
  <si>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</si>
  <si>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</si>
  <si>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</si>
  <si>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</si>
  <si>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</si>
  <si>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</si>
  <si>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</si>
  <si>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</si>
  <si>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</si>
  <si>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</si>
  <si>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</si>
  <si>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</si>
  <si>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</si>
  <si>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</si>
  <si>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</si>
  <si>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</si>
  <si>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</si>
  <si>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</si>
  <si>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</si>
  <si>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</si>
  <si>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</si>
  <si>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</si>
  <si>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</si>
  <si>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</si>
  <si>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</si>
  <si>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</si>
  <si>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</si>
  <si>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</si>
  <si>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</si>
  <si>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</si>
  <si>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</si>
  <si>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</si>
  <si>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</si>
  <si>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</si>
  <si>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</si>
  <si>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</si>
  <si>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</si>
  <si>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</si>
  <si>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</si>
  <si>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</si>
  <si>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</si>
  <si>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</si>
  <si>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</si>
  <si>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</si>
  <si>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</si>
  <si>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</si>
  <si>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</si>
  <si>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</si>
  <si>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</si>
  <si>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</si>
  <si>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</si>
  <si>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</si>
  <si>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</si>
  <si>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</si>
  <si>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</si>
  <si>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</si>
  <si>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</si>
  <si>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</si>
  <si>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</si>
  <si>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</si>
  <si>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</si>
  <si>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</si>
  <si>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</si>
  <si>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</si>
  <si>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</si>
  <si>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</si>
  <si>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</si>
  <si>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</si>
  <si>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</si>
  <si>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</si>
  <si>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</si>
  <si>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</si>
  <si>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</si>
  <si>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</si>
  <si>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</si>
  <si>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</si>
  <si>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</si>
  <si>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</si>
  <si>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</si>
  <si>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</si>
  <si>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</si>
  <si>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</si>
  <si>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</si>
  <si>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</si>
  <si>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</si>
  <si>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</si>
  <si>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</si>
  <si>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</si>
  <si>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</si>
  <si>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</si>
  <si>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</si>
  <si>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</si>
  <si>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</si>
  <si>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</si>
  <si>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</si>
  <si>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</si>
  <si>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</si>
  <si>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</si>
  <si>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</si>
  <si>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</si>
  <si>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</si>
  <si>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</si>
  <si>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</si>
  <si>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</si>
  <si>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</si>
  <si>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</si>
  <si>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</si>
  <si>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</si>
  <si>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</si>
  <si>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</si>
  <si>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</si>
  <si>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</si>
  <si>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</si>
  <si>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</si>
  <si>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</si>
  <si>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</si>
  <si>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</si>
  <si>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</si>
  <si>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</si>
  <si>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</si>
  <si>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</si>
  <si>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</si>
  <si>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</si>
  <si>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</si>
  <si>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</si>
  <si>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</si>
  <si>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</si>
  <si>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</si>
  <si>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</si>
  <si>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</si>
  <si>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</si>
  <si>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</si>
  <si>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</si>
  <si>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</si>
  <si>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</si>
  <si>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</si>
  <si>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</si>
  <si>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</si>
  <si>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</si>
  <si>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</si>
  <si>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</si>
  <si>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</si>
  <si>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</si>
  <si>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</si>
  <si>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</si>
  <si>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</si>
  <si>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</si>
  <si>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</si>
  <si>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</si>
  <si>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</si>
  <si>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</si>
  <si>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</si>
  <si>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</si>
  <si>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</si>
  <si>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</si>
  <si>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</si>
  <si>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</si>
  <si>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</si>
  <si>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</si>
  <si>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</si>
  <si>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</si>
  <si>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</si>
  <si>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</si>
  <si>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</si>
  <si>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</si>
  <si>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</si>
  <si>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</si>
  <si>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</si>
  <si>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</si>
  <si>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</si>
  <si>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</si>
  <si>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</si>
  <si>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</si>
  <si>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</si>
  <si>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</si>
  <si>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</si>
  <si>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</si>
  <si>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</si>
  <si>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</si>
  <si>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</si>
  <si>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</si>
  <si>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</si>
  <si>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</si>
  <si>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</si>
  <si>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</si>
  <si>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</si>
  <si>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</si>
  <si>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</si>
  <si>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</si>
  <si>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</si>
  <si>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</si>
  <si>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</si>
  <si>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</si>
  <si>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</si>
  <si>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</si>
  <si>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</si>
  <si>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</si>
  <si>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</si>
  <si>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</si>
  <si>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</si>
  <si>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</si>
  <si>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</si>
  <si>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</si>
  <si>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</si>
  <si>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</si>
  <si>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</si>
  <si>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</si>
  <si>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</si>
  <si>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</si>
  <si>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</si>
  <si>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</si>
  <si>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</si>
  <si>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</si>
  <si>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</si>
  <si>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</si>
  <si>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</si>
  <si>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</si>
  <si>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</si>
  <si>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</si>
  <si>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</si>
  <si>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</si>
  <si>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</si>
  <si>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</si>
  <si>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</si>
  <si>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</si>
  <si>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</si>
  <si>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</si>
  <si>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</si>
  <si>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</si>
  <si>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</si>
  <si>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</si>
  <si>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</si>
  <si>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</si>
  <si>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</si>
  <si>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</si>
  <si>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</si>
  <si>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</si>
  <si>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</si>
  <si>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</si>
  <si>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</si>
  <si>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</si>
  <si>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</si>
  <si>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</si>
  <si>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</si>
  <si>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</si>
  <si>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</si>
  <si>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</si>
  <si>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</si>
  <si>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</si>
  <si>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</si>
  <si>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</si>
  <si>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</si>
  <si>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</si>
  <si>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</si>
  <si>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</si>
  <si>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</si>
  <si>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</si>
  <si>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</si>
  <si>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</si>
  <si>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</si>
  <si>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</si>
  <si>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</si>
  <si>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</si>
  <si>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</si>
  <si>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</si>
  <si>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</si>
  <si>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</si>
  <si>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</si>
  <si>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</si>
  <si>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</si>
  <si>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</si>
  <si>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</si>
  <si>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</si>
  <si>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</si>
  <si>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</si>
  <si>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</si>
  <si>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</si>
  <si>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</si>
  <si>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</si>
  <si>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</si>
  <si>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</si>
  <si>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</si>
  <si>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</si>
  <si>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</si>
  <si>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</si>
  <si>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</si>
  <si>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</si>
  <si>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</si>
  <si>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</si>
  <si>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</si>
  <si>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</si>
  <si>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</si>
  <si>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</si>
  <si>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</si>
  <si>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</si>
  <si>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</si>
  <si>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</si>
  <si>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</si>
  <si>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</si>
  <si>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</si>
  <si>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</si>
  <si>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</si>
  <si>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</si>
  <si>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</si>
  <si>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</si>
  <si>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</si>
  <si>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</si>
  <si>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</si>
  <si>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</si>
  <si>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</si>
  <si>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</si>
  <si>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</si>
  <si>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</si>
  <si>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</si>
  <si>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</si>
  <si>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</si>
  <si>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</si>
  <si>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</si>
  <si>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</si>
  <si>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</si>
  <si>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</si>
  <si>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</si>
  <si>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</si>
  <si>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</si>
  <si>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</si>
  <si>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</si>
  <si>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</si>
  <si>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</si>
  <si>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</si>
  <si>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</si>
  <si>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</si>
  <si>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</si>
  <si>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</si>
  <si>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</si>
  <si>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</si>
  <si>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</si>
  <si>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</si>
  <si>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</si>
  <si>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</si>
  <si>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</si>
  <si>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</si>
  <si>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</si>
  <si>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</si>
  <si>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</si>
  <si>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</si>
  <si>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</si>
  <si>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</si>
  <si>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</si>
  <si>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</si>
  <si>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</si>
  <si>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</si>
  <si>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</si>
  <si>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</si>
  <si>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</si>
  <si>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</si>
  <si>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</si>
  <si>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</si>
  <si>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</si>
  <si>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</si>
  <si>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</si>
  <si>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</si>
  <si>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</si>
  <si>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</si>
  <si>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</si>
  <si>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</si>
  <si>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</si>
  <si>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</si>
  <si>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</si>
  <si>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</si>
  <si>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</si>
  <si>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</si>
  <si>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</si>
  <si>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</si>
  <si>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</si>
  <si>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</si>
  <si>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</si>
  <si>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</si>
  <si>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</si>
  <si>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</si>
  <si>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</si>
  <si>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</si>
  <si>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</si>
  <si>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</si>
  <si>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</si>
  <si>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</si>
  <si>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</si>
  <si>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</si>
  <si>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</si>
  <si>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</si>
  <si>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</si>
  <si>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</si>
  <si>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</si>
  <si>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</si>
  <si>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</si>
  <si>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</si>
  <si>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</si>
  <si>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</si>
  <si>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</si>
  <si>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</si>
  <si>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</si>
  <si>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</si>
  <si>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</si>
  <si>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</si>
  <si>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</si>
  <si>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</si>
  <si>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</si>
  <si>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</si>
  <si>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</si>
  <si>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</si>
  <si>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</si>
  <si>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</si>
  <si>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</si>
  <si>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</si>
  <si>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</si>
  <si>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</si>
  <si>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</si>
  <si>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</si>
  <si>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</si>
  <si>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</si>
  <si>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</si>
  <si>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</si>
  <si>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</si>
  <si>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</si>
  <si>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</si>
  <si>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</si>
  <si>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</si>
  <si>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</si>
  <si>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</si>
  <si>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</si>
  <si>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</si>
  <si>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</si>
  <si>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</si>
  <si>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</si>
  <si>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</si>
  <si>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</si>
  <si>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</si>
  <si>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</si>
  <si>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</si>
  <si>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</si>
  <si>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</si>
  <si>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</si>
  <si>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</si>
  <si>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</si>
  <si>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</si>
  <si>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</si>
  <si>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</si>
  <si>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</si>
  <si>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</si>
  <si>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</si>
  <si>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</si>
  <si>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</si>
  <si>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</si>
  <si>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</si>
  <si>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</si>
  <si>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</si>
  <si>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</si>
  <si>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</si>
  <si>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</si>
  <si>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</si>
  <si>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</si>
  <si>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</si>
  <si>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</si>
  <si>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</si>
  <si>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</si>
  <si>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</si>
  <si>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</si>
  <si>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</si>
  <si>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</si>
  <si>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</si>
  <si>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</si>
  <si>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</si>
  <si>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</si>
  <si>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</si>
  <si>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</si>
  <si>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</si>
  <si>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</si>
  <si>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</si>
  <si>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</si>
  <si>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</si>
  <si>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</si>
  <si>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</si>
  <si>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</si>
  <si>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</si>
  <si>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</si>
  <si>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</si>
  <si>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</si>
  <si>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</si>
  <si>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</si>
  <si>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</si>
  <si>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</si>
  <si>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</si>
  <si>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</si>
  <si>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</si>
  <si>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</si>
  <si>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</si>
  <si>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</si>
  <si>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</si>
  <si>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</si>
  <si>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</si>
  <si>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</si>
  <si>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</si>
  <si>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</si>
  <si>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</si>
  <si>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</si>
  <si>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</si>
  <si>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</si>
  <si>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</si>
  <si>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</si>
  <si>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</si>
  <si>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</si>
  <si>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</si>
  <si>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</si>
  <si>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</si>
  <si>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</si>
  <si>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</si>
  <si>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</si>
  <si>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</si>
  <si>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</si>
  <si>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</si>
  <si>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</si>
  <si>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</si>
  <si>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</si>
  <si>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</si>
  <si>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</si>
  <si>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</si>
  <si>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</si>
  <si>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</si>
  <si>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</si>
  <si>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</si>
  <si>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</si>
  <si>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</si>
  <si>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</si>
  <si>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</si>
  <si>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</si>
  <si>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</si>
  <si>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</si>
  <si>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</si>
  <si>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</si>
  <si>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</si>
  <si>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</si>
  <si>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</si>
  <si>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</si>
  <si>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</si>
  <si>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</si>
  <si>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</si>
  <si>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</si>
  <si>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</si>
  <si>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</si>
  <si>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</si>
  <si>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</si>
  <si>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</si>
  <si>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</si>
  <si>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</si>
  <si>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</si>
  <si>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</si>
  <si>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</si>
  <si>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</si>
  <si>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</si>
  <si>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</si>
  <si>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</si>
  <si>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</si>
  <si>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</si>
  <si>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</si>
  <si>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</si>
  <si>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</si>
  <si>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</si>
  <si>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</si>
  <si>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</si>
  <si>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</si>
  <si>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</si>
  <si>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</si>
  <si>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</si>
  <si>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</si>
  <si>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</si>
  <si>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</si>
  <si>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</si>
  <si>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</si>
  <si>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</si>
  <si>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</si>
  <si>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</si>
  <si>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</si>
  <si>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</si>
  <si>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</si>
  <si>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</si>
  <si>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</si>
  <si>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</si>
  <si>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</si>
  <si>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</si>
  <si>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</si>
  <si>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</si>
  <si>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</si>
  <si>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</si>
  <si>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</si>
  <si>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</si>
  <si>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</si>
  <si>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</si>
  <si>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</si>
  <si>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</si>
  <si>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</si>
  <si>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</si>
  <si>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</si>
  <si>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</si>
  <si>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</si>
  <si>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</si>
  <si>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</si>
  <si>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</si>
  <si>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</si>
  <si>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</si>
  <si>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</si>
  <si>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</si>
  <si>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</si>
  <si>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</si>
  <si>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</si>
  <si>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</si>
  <si>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</si>
  <si>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</si>
  <si>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</si>
  <si>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</si>
  <si>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</si>
  <si>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</si>
  <si>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</si>
  <si>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</si>
  <si>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</si>
  <si>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</si>
  <si>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</si>
  <si>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</si>
  <si>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</si>
  <si>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</si>
  <si>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</si>
  <si>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</si>
  <si>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</si>
  <si>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</si>
  <si>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</si>
  <si>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</si>
  <si>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</si>
  <si>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</si>
  <si>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</si>
  <si>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</si>
  <si>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</si>
  <si>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</si>
  <si>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</si>
  <si>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</si>
  <si>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</si>
  <si>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</si>
  <si>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</si>
  <si>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</si>
  <si>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</si>
  <si>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</si>
  <si>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</si>
  <si>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</si>
  <si>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</si>
  <si>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</si>
  <si>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</si>
  <si>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</si>
  <si>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</si>
  <si>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</si>
  <si>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</si>
  <si>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</si>
  <si>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</si>
  <si>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</si>
  <si>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</si>
  <si>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</si>
  <si>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</si>
  <si>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</si>
  <si>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</si>
  <si>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</si>
  <si>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</si>
  <si>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</si>
  <si>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</si>
  <si>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</si>
  <si>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</si>
  <si>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</si>
  <si>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</si>
  <si>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</si>
  <si>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</si>
  <si>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</si>
  <si>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</si>
  <si>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</si>
  <si>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</si>
  <si>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</si>
  <si>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</si>
  <si>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</si>
  <si>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</si>
  <si>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</si>
  <si>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</si>
  <si>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</si>
  <si>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</si>
  <si>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</si>
  <si>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</si>
  <si>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</si>
  <si>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</si>
  <si>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</si>
  <si>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</si>
  <si>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</si>
  <si>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</si>
  <si>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</si>
  <si>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</si>
  <si>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</si>
  <si>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</si>
  <si>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</si>
  <si>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</si>
  <si>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</si>
  <si>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</si>
  <si>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</si>
  <si>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</si>
  <si>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</si>
  <si>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</si>
  <si>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</si>
  <si>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</si>
  <si>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</si>
  <si>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</si>
  <si>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</si>
  <si>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</si>
  <si>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</si>
  <si>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</si>
  <si>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</si>
  <si>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</si>
  <si>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</si>
  <si>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</si>
  <si>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</si>
  <si>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</si>
  <si>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</si>
  <si>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</si>
  <si>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</si>
  <si>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</si>
  <si>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</si>
  <si>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</si>
  <si>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</si>
  <si>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</si>
  <si>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</si>
  <si>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</si>
  <si>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</si>
  <si>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</si>
  <si>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</si>
  <si>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</si>
  <si>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</si>
  <si>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</si>
  <si>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</si>
  <si>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</si>
  <si>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</si>
  <si>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</si>
  <si>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</si>
  <si>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</si>
  <si>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</si>
  <si>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</si>
  <si>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</si>
  <si>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</si>
  <si>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</si>
  <si>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</si>
  <si>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</si>
  <si>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</si>
  <si>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</si>
  <si>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</si>
  <si>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</si>
  <si>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</si>
  <si>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</si>
  <si>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</si>
  <si>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</si>
  <si>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</si>
  <si>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</si>
  <si>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</si>
  <si>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</si>
  <si>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</si>
  <si>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</si>
  <si>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</si>
  <si>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</si>
  <si>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</si>
  <si>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</si>
  <si>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</si>
  <si>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</si>
  <si>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</si>
  <si>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</si>
  <si>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</si>
  <si>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</si>
  <si>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</si>
  <si>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</si>
  <si>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</si>
  <si>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</si>
  <si>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</si>
  <si>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</si>
  <si>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</si>
  <si>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</si>
  <si>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</si>
  <si>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</si>
  <si>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</si>
  <si>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</si>
  <si>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</si>
  <si>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</si>
  <si>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</si>
  <si>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</si>
  <si>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</si>
  <si>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</si>
  <si>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</si>
  <si>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</si>
  <si>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</si>
  <si>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</si>
  <si>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</si>
  <si>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</si>
  <si>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</si>
  <si>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</si>
  <si>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</si>
  <si>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</si>
  <si>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</si>
  <si>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</si>
  <si>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</si>
  <si>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</si>
  <si>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</si>
  <si>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</si>
  <si>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</si>
  <si>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</si>
  <si>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</si>
  <si>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</si>
  <si>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</si>
  <si>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</si>
  <si>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</si>
  <si>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</si>
  <si>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</si>
  <si>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</si>
  <si>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</si>
  <si>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</si>
  <si>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</si>
  <si>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</si>
  <si>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</si>
  <si>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</si>
  <si>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</si>
  <si>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</si>
  <si>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</si>
  <si>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</si>
  <si>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</si>
  <si>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</si>
  <si>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</si>
  <si>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</si>
  <si>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</si>
  <si>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</si>
  <si>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</si>
  <si>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</si>
  <si>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</si>
  <si>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</si>
  <si>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</si>
  <si>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</si>
  <si>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</si>
  <si>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</si>
  <si>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</si>
  <si>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</si>
  <si>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</si>
  <si>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</si>
  <si>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</si>
  <si>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</si>
  <si>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</si>
  <si>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</si>
  <si>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</si>
  <si>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</si>
  <si>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</si>
  <si>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</si>
  <si>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</si>
  <si>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</si>
  <si>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</si>
  <si>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</si>
  <si>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</si>
  <si>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</si>
  <si>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</si>
  <si>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</si>
  <si>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</si>
  <si>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</si>
  <si>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</si>
  <si>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</si>
  <si>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</si>
  <si>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</si>
  <si>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</si>
  <si>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</si>
  <si>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</si>
  <si>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</si>
  <si>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</si>
  <si>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</si>
  <si>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</si>
  <si>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</si>
  <si>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</si>
  <si>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</si>
  <si>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</si>
  <si>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</si>
  <si>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</si>
  <si>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</si>
  <si>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</si>
  <si>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</si>
  <si>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</si>
  <si>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</si>
  <si>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</si>
  <si>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</si>
  <si>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</si>
  <si>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</si>
  <si>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</si>
  <si>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</si>
  <si>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</si>
  <si>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</si>
  <si>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</si>
  <si>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</si>
  <si>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</si>
  <si>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</si>
  <si>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</si>
  <si>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</si>
  <si>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</si>
  <si>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</si>
  <si>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</si>
  <si>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</si>
  <si>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</si>
  <si>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</si>
  <si>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</si>
  <si>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</si>
  <si>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</si>
  <si>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</si>
  <si>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</si>
  <si>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</si>
  <si>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</si>
  <si>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</si>
  <si>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</si>
  <si>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</si>
  <si>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</si>
  <si>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</si>
  <si>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</si>
  <si>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</si>
  <si>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</si>
  <si>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</si>
  <si>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</si>
  <si>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</si>
  <si>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</si>
  <si>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</si>
  <si>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</si>
  <si>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</si>
  <si>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</si>
  <si>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</si>
  <si>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</si>
  <si>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</si>
  <si>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</si>
  <si>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</si>
  <si>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</si>
  <si>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</si>
  <si>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</si>
  <si>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</si>
  <si>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</si>
  <si>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</si>
  <si>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</si>
  <si>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</si>
  <si>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</si>
  <si>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</si>
  <si>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</si>
  <si>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</si>
  <si>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</si>
  <si>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</si>
  <si>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</si>
  <si>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</si>
  <si>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</si>
  <si>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</si>
  <si>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</si>
  <si>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</si>
  <si>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</si>
  <si>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</si>
  <si>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</si>
  <si>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</si>
  <si>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</si>
  <si>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</si>
  <si>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</si>
  <si>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</si>
  <si>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</si>
  <si>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</si>
  <si>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</si>
  <si>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</si>
  <si>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</si>
  <si>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</si>
  <si>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</si>
  <si>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</si>
  <si>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</si>
  <si>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</si>
  <si>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</si>
  <si>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</si>
  <si>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</si>
  <si>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</si>
  <si>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</si>
  <si>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</si>
  <si>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</si>
  <si>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</si>
  <si>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</si>
  <si>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</si>
  <si>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</si>
  <si>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</si>
  <si>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</si>
  <si>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</si>
  <si>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</si>
  <si>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</si>
  <si>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</si>
  <si>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</si>
  <si>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</si>
  <si>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</si>
  <si>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</si>
  <si>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</si>
  <si>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</si>
  <si>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</si>
  <si>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</si>
  <si>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</si>
  <si>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</si>
  <si>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</si>
  <si>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</si>
  <si>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</si>
  <si>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</si>
  <si>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</si>
  <si>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</si>
  <si>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</si>
  <si>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</si>
  <si>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</si>
  <si>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</si>
  <si>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</si>
  <si>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</si>
  <si>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</si>
  <si>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</si>
  <si>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</si>
  <si>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</si>
  <si>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</si>
  <si>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</si>
  <si>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</si>
  <si>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</si>
  <si>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</si>
  <si>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</si>
  <si>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</si>
  <si>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</si>
  <si>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</si>
  <si>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</si>
  <si>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</si>
  <si>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</si>
  <si>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</si>
  <si>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</si>
  <si>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</si>
  <si>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</si>
  <si>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</si>
  <si>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</si>
  <si>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</si>
  <si>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</si>
  <si>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</si>
  <si>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</si>
  <si>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</si>
  <si>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</si>
  <si>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</si>
  <si>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</si>
  <si>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</si>
  <si>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</si>
  <si>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</si>
  <si>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</si>
  <si>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</si>
  <si>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</si>
  <si>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</si>
  <si>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</si>
  <si>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</si>
  <si>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</si>
  <si>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</si>
  <si>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</si>
  <si>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</si>
  <si>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</si>
  <si>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</si>
  <si>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</si>
  <si>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</si>
  <si>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</si>
  <si>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</si>
  <si>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</si>
  <si>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</si>
  <si>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</si>
  <si>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</si>
  <si>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</si>
  <si>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</si>
  <si>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</si>
  <si>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</si>
  <si>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</si>
  <si>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</si>
  <si>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</si>
  <si>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</si>
  <si>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</si>
  <si>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</si>
  <si>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</si>
  <si>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</si>
  <si>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</si>
  <si>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</si>
  <si>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</si>
  <si>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</si>
  <si>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</si>
  <si>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</si>
  <si>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</si>
  <si>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</si>
  <si>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</si>
  <si>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</si>
  <si>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</si>
  <si>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</si>
  <si>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</si>
  <si>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</si>
  <si>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</si>
  <si>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</si>
  <si>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</si>
  <si>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</si>
  <si>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</si>
  <si>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</si>
  <si>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</si>
  <si>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</si>
  <si>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</si>
  <si>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</si>
  <si>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</si>
  <si>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</si>
  <si>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</si>
  <si>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</si>
  <si>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</si>
  <si>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</si>
  <si>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</si>
  <si>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</si>
  <si>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</si>
  <si>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</si>
  <si>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</si>
  <si>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</si>
  <si>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</si>
  <si>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</si>
  <si>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</si>
  <si>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</si>
  <si>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</si>
  <si>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</si>
  <si>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</si>
  <si>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</si>
  <si>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</si>
  <si>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</si>
  <si>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</si>
  <si>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</si>
  <si>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</si>
  <si>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</si>
  <si>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</si>
  <si>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</si>
  <si>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</si>
  <si>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</si>
  <si>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</si>
  <si>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</si>
  <si>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</si>
  <si>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</si>
  <si>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</si>
  <si>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</si>
  <si>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</si>
  <si>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</si>
  <si>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</si>
  <si>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</si>
  <si>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</si>
  <si>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</si>
  <si>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</si>
  <si>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</si>
  <si>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</si>
  <si>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</si>
  <si>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</si>
  <si>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</si>
  <si>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</si>
  <si>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</si>
  <si>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</si>
  <si>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</si>
  <si>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</si>
  <si>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</si>
  <si>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</si>
  <si>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</si>
  <si>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</si>
  <si>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</si>
  <si>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</si>
  <si>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</si>
  <si>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</si>
  <si>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</si>
  <si>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</si>
  <si>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</si>
  <si>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</si>
  <si>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</si>
  <si>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</si>
  <si>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</si>
  <si>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</si>
  <si>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</si>
  <si>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</si>
  <si>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</si>
  <si>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</si>
  <si>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</si>
  <si>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</si>
  <si>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</si>
  <si>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</si>
  <si>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</si>
  <si>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</si>
  <si>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</si>
  <si>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</si>
  <si>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</si>
  <si>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</si>
  <si>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</si>
  <si>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</si>
  <si>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</si>
  <si>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</si>
  <si>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</si>
  <si>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</si>
  <si>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</si>
  <si>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</si>
  <si>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</si>
  <si>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</si>
  <si>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</si>
  <si>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</si>
  <si>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</si>
  <si>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</si>
  <si>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</si>
  <si>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</si>
  <si>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</si>
  <si>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</si>
  <si>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</si>
  <si>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</si>
  <si>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</si>
  <si>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</si>
  <si>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</si>
  <si>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</si>
  <si>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</si>
  <si>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</si>
  <si>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</si>
  <si>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</si>
  <si>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</si>
  <si>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</si>
  <si>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</si>
  <si>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</si>
  <si>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</si>
  <si>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</si>
  <si>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</si>
  <si>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</si>
  <si>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</si>
  <si>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</si>
  <si>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</si>
  <si>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</si>
  <si>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</si>
  <si>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</si>
  <si>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</si>
  <si>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</si>
  <si>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</si>
  <si>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</si>
  <si>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</si>
  <si>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</si>
  <si>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</si>
  <si>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</si>
  <si>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</si>
  <si>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</si>
  <si>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</si>
  <si>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</si>
  <si>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</si>
  <si>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</si>
  <si>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</si>
  <si>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</si>
  <si>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</si>
  <si>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</si>
  <si>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</si>
  <si>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</si>
  <si>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</si>
  <si>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</si>
  <si>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</si>
  <si>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</si>
  <si>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</si>
  <si>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</si>
  <si>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</si>
  <si>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</si>
  <si>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</si>
  <si>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</si>
  <si>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</si>
  <si>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</si>
  <si>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</si>
  <si>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</si>
  <si>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</si>
  <si>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</si>
  <si>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</si>
  <si>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</si>
  <si>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</si>
  <si>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</si>
  <si>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</si>
  <si>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</si>
  <si>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</si>
  <si>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</si>
  <si>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</si>
  <si>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</si>
  <si>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</si>
  <si>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</si>
  <si>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</si>
  <si>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</si>
  <si>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</si>
  <si>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</si>
  <si>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</si>
  <si>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</si>
  <si>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</si>
  <si>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</si>
  <si>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</si>
  <si>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</si>
  <si>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</si>
  <si>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</si>
  <si>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</si>
  <si>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</si>
  <si>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</si>
  <si>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</si>
  <si>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</si>
  <si>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</si>
  <si>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</si>
  <si>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</si>
  <si>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</si>
  <si>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</si>
  <si>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</si>
  <si>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</si>
  <si>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</si>
  <si>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</si>
  <si>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</si>
  <si>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</si>
  <si>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</si>
  <si>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</si>
  <si>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</si>
  <si>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</si>
  <si>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</si>
  <si>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</si>
  <si>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</si>
  <si>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</si>
  <si>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</si>
  <si>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</si>
  <si>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</si>
  <si>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</si>
  <si>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</si>
  <si>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</si>
  <si>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</si>
  <si>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</si>
  <si>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</si>
  <si>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</si>
  <si>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</si>
  <si>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</si>
  <si>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</si>
  <si>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</si>
  <si>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</si>
  <si>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</si>
  <si>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</si>
  <si>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</si>
  <si>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</si>
  <si>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</si>
  <si>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</si>
  <si>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</si>
  <si>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</si>
  <si>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</si>
  <si>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</si>
  <si>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</si>
  <si>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</si>
  <si>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</si>
  <si>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</si>
  <si>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</si>
  <si>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</si>
  <si>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</si>
  <si>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</si>
  <si>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</si>
  <si>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</si>
  <si>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</si>
  <si>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</si>
  <si>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</si>
  <si>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</si>
  <si>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</si>
  <si>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</si>
  <si>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</si>
  <si>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</si>
  <si>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</si>
  <si>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</si>
  <si>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</si>
  <si>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</si>
  <si>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</si>
  <si>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</si>
  <si>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</si>
  <si>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</si>
  <si>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</si>
  <si>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</si>
  <si>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</si>
  <si>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</si>
  <si>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</si>
  <si>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</si>
  <si>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</si>
  <si>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</si>
  <si>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</si>
  <si>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</si>
  <si>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</si>
  <si>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</si>
  <si>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</si>
  <si>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</si>
  <si>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</si>
  <si>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</si>
  <si>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</si>
  <si>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</si>
  <si>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</si>
  <si>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</si>
  <si>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</si>
  <si>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</si>
  <si>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</si>
  <si>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</si>
  <si>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</si>
  <si>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</si>
  <si>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</si>
  <si>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</si>
  <si>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</si>
  <si>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</si>
  <si>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</si>
  <si>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</si>
  <si>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</si>
  <si>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</si>
  <si>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</si>
  <si>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</si>
  <si>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</si>
  <si>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</si>
  <si>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</si>
  <si>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</si>
  <si>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</si>
  <si>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</si>
  <si>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</si>
  <si>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</si>
  <si>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</si>
  <si>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</si>
  <si>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</si>
  <si>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</si>
  <si>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</si>
  <si>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</si>
  <si>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</si>
  <si>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</si>
  <si>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</si>
  <si>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</si>
  <si>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</si>
  <si>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</si>
  <si>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</si>
  <si>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</si>
  <si>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</si>
  <si>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</si>
  <si>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</si>
  <si>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</si>
  <si>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</si>
  <si>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</si>
  <si>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</si>
  <si>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</si>
  <si>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</si>
  <si>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</si>
  <si>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</si>
  <si>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</si>
  <si>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</si>
  <si>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</si>
  <si>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</si>
  <si>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</si>
  <si>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</si>
  <si>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</si>
  <si>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</si>
  <si>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</si>
  <si>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</si>
  <si>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</si>
  <si>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</si>
  <si>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</si>
  <si>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</si>
  <si>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</si>
  <si>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</si>
  <si>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</si>
  <si>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</si>
  <si>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</si>
  <si>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</si>
  <si>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</si>
  <si>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</si>
  <si>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</si>
  <si>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</si>
  <si>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</si>
  <si>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</si>
  <si>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</si>
  <si>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</si>
  <si>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</si>
  <si>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</si>
  <si>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</si>
  <si>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</si>
  <si>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</si>
  <si>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</si>
  <si>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</si>
  <si>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</si>
  <si>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</si>
  <si>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</si>
  <si>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</si>
  <si>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</si>
  <si>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</si>
  <si>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</si>
  <si>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</si>
  <si>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</si>
  <si>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</si>
  <si>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</si>
  <si>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</si>
  <si>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</si>
  <si>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</si>
  <si>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</si>
  <si>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</si>
  <si>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</si>
  <si>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</si>
  <si>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</si>
  <si>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</si>
  <si>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</si>
  <si>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</si>
  <si>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</si>
  <si>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</si>
  <si>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</si>
  <si>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</si>
  <si>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</si>
  <si>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</si>
  <si>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</si>
  <si>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</si>
  <si>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</si>
  <si>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</si>
  <si>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</si>
  <si>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</si>
  <si>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</si>
  <si>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</si>
  <si>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</si>
  <si>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</si>
  <si>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</si>
  <si>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</si>
  <si>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</si>
  <si>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</si>
  <si>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</si>
  <si>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</si>
  <si>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</si>
  <si>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</si>
  <si>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</si>
  <si>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</si>
  <si>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</si>
  <si>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</si>
  <si>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</si>
  <si>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</si>
  <si>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</si>
  <si>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</si>
  <si>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</si>
  <si>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</si>
  <si>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</si>
  <si>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</si>
  <si>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</si>
  <si>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</si>
  <si>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</si>
  <si>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</si>
  <si>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</si>
  <si>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</si>
  <si>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</si>
  <si>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</si>
  <si>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</si>
  <si>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</si>
  <si>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</si>
  <si>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</si>
  <si>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</si>
  <si>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</si>
  <si>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</si>
  <si>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</si>
  <si>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</si>
  <si>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</si>
  <si>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</si>
  <si>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</si>
  <si>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</si>
  <si>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</si>
  <si>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</si>
  <si>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</si>
  <si>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</si>
  <si>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</si>
  <si>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</si>
  <si>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</si>
  <si>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</si>
  <si>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</si>
  <si>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</si>
  <si>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</si>
  <si>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</si>
  <si>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</si>
  <si>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</si>
  <si>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</si>
  <si>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</si>
  <si>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</si>
  <si>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</si>
  <si>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</si>
  <si>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</si>
  <si>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</si>
  <si>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</si>
  <si>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</si>
  <si>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</si>
  <si>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</si>
  <si>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</si>
  <si>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</si>
  <si>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</si>
  <si>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</si>
  <si>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</si>
  <si>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</si>
  <si>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</si>
  <si>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</si>
  <si>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</si>
  <si>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</si>
  <si>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</si>
  <si>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</si>
  <si>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</si>
  <si>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</si>
  <si>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</si>
  <si>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</si>
  <si>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</si>
  <si>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</si>
  <si>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</si>
  <si>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</si>
  <si>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</si>
  <si>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</si>
  <si>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</si>
  <si>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</si>
  <si>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</si>
  <si>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</si>
  <si>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</si>
  <si>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</si>
  <si>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</si>
  <si>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</si>
  <si>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</si>
  <si>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</si>
  <si>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</si>
  <si>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</si>
  <si>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</si>
  <si>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</si>
  <si>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</si>
  <si>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</si>
  <si>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</si>
  <si>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</si>
  <si>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</si>
  <si>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</si>
  <si>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</si>
  <si>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</si>
  <si>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</si>
  <si>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</si>
  <si>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</si>
  <si>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</si>
  <si>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</si>
  <si>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</si>
  <si>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</si>
  <si>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</si>
  <si>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</si>
  <si>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</si>
  <si>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</si>
  <si>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</si>
  <si>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</si>
  <si>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</si>
  <si>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</si>
  <si>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</si>
  <si>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</si>
  <si>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</si>
  <si>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</si>
  <si>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</si>
  <si>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</si>
  <si>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</si>
  <si>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</si>
  <si>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</si>
  <si>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</si>
  <si>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</si>
  <si>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</si>
  <si>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</si>
  <si>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</si>
  <si>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</si>
  <si>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</si>
  <si>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</si>
  <si>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</si>
  <si>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</si>
  <si>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</si>
  <si>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</si>
  <si>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</si>
  <si>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</si>
  <si>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</si>
  <si>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</si>
  <si>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</si>
  <si>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</si>
  <si>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</si>
  <si>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</si>
  <si>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</si>
  <si>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</si>
  <si>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</si>
  <si>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</si>
  <si>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</si>
  <si>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</si>
  <si>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</si>
  <si>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</si>
  <si>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</si>
  <si>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</si>
  <si>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</si>
  <si>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</si>
  <si>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</si>
  <si>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</si>
  <si>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</si>
  <si>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</si>
  <si>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</si>
  <si>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</si>
  <si>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</si>
  <si>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</si>
  <si>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</si>
  <si>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</si>
  <si>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</si>
  <si>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</si>
  <si>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</si>
  <si>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</si>
  <si>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</si>
  <si>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</si>
  <si>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</si>
  <si>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</si>
  <si>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</si>
  <si>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</si>
  <si>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</si>
  <si>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</si>
  <si>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</si>
  <si>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</si>
  <si>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</si>
  <si>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</si>
  <si>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</si>
  <si>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</si>
  <si>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</si>
  <si>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</si>
  <si>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</si>
  <si>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</si>
  <si>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</si>
  <si>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</si>
  <si>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</si>
  <si>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</si>
  <si>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</si>
  <si>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</si>
  <si>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</si>
  <si>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</si>
  <si>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</si>
  <si>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</si>
  <si>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</si>
  <si>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</si>
  <si>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</si>
  <si>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</si>
  <si>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</si>
  <si>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</si>
  <si>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</si>
  <si>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</si>
  <si>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</si>
  <si>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</si>
  <si>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</si>
  <si>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</si>
  <si>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</si>
  <si>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</si>
  <si>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</si>
  <si>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</si>
  <si>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</si>
  <si>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</si>
  <si>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</si>
  <si>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</si>
  <si>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</si>
  <si>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</si>
  <si>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</si>
  <si>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</si>
  <si>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</si>
  <si>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</si>
  <si>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</si>
  <si>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</si>
  <si>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</si>
  <si>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</si>
  <si>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</si>
  <si>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</si>
  <si>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</si>
  <si>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</si>
  <si>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</si>
  <si>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</si>
  <si>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</si>
  <si>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</si>
  <si>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</si>
  <si>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</si>
  <si>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</si>
  <si>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</si>
  <si>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</si>
  <si>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</si>
  <si>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</si>
  <si>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</si>
  <si>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</si>
  <si>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</si>
  <si>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</si>
  <si>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</si>
  <si>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</si>
  <si>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</si>
  <si>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</si>
  <si>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</si>
  <si>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</si>
  <si>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</si>
  <si>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</si>
  <si>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</si>
  <si>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</si>
  <si>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</si>
  <si>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</si>
  <si>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</si>
  <si>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</si>
  <si>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</si>
  <si>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</si>
  <si>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</si>
  <si>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</si>
  <si>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</si>
  <si>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</si>
  <si>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</si>
  <si>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</si>
  <si>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</si>
  <si>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</si>
  <si>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</si>
  <si>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</si>
  <si>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</si>
  <si>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</si>
  <si>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</si>
  <si>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</si>
  <si>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</si>
  <si>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</si>
  <si>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</si>
  <si>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</si>
  <si>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</si>
  <si>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</si>
  <si>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</si>
  <si>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</si>
  <si>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</si>
  <si>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</si>
  <si>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</si>
  <si>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</si>
  <si>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</si>
  <si>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</si>
  <si>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</si>
  <si>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</si>
  <si>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</si>
  <si>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</si>
  <si>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</si>
  <si>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</si>
  <si>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</si>
  <si>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</si>
  <si>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</si>
  <si>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</si>
  <si>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</si>
  <si>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</si>
  <si>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</si>
  <si>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</si>
  <si>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</si>
  <si>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</si>
  <si>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</si>
  <si>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</si>
  <si>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</si>
  <si>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</si>
  <si>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</si>
  <si>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</si>
  <si>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</si>
  <si>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</si>
  <si>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</si>
  <si>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</si>
  <si>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</si>
  <si>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</si>
  <si>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</si>
  <si>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</si>
  <si>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</si>
  <si>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</si>
  <si>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</si>
  <si>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</si>
  <si>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</si>
  <si>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</si>
  <si>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</si>
  <si>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</si>
  <si>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</si>
  <si>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</si>
  <si>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</si>
  <si>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</si>
  <si>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</si>
  <si>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</si>
  <si>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</si>
  <si>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</si>
  <si>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</si>
  <si>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</si>
  <si>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</si>
  <si>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</si>
  <si>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</si>
  <si>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</si>
  <si>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</si>
  <si>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</si>
  <si>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</si>
  <si>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</si>
  <si>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</si>
  <si>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</si>
  <si>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</si>
  <si>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</si>
  <si>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</si>
  <si>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</si>
  <si>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</si>
  <si>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</si>
  <si>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</si>
  <si>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</si>
  <si>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</si>
  <si>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</si>
  <si>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</si>
  <si>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</si>
  <si>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</si>
  <si>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</si>
  <si>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</si>
  <si>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</si>
  <si>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</si>
  <si>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</si>
  <si>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</si>
  <si>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</si>
  <si>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</si>
  <si>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</si>
  <si>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</si>
  <si>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</si>
  <si>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</si>
  <si>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</si>
  <si>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</si>
  <si>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</si>
  <si>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</si>
  <si>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</si>
  <si>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</si>
  <si>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</si>
  <si>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</si>
  <si>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</si>
  <si>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</si>
  <si>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</si>
  <si>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</si>
  <si>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</si>
  <si>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</si>
  <si>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</si>
  <si>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</si>
  <si>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</si>
  <si>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</si>
  <si>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</si>
  <si>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</si>
  <si>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</si>
  <si>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</si>
  <si>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</si>
  <si>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</si>
  <si>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</si>
  <si>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</si>
  <si>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</si>
  <si>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</si>
  <si>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</si>
  <si>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</si>
  <si>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</si>
  <si>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</si>
  <si>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</si>
  <si>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</si>
  <si>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</si>
  <si>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</si>
  <si>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</si>
  <si>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</si>
  <si>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</si>
  <si>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</si>
  <si>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</si>
  <si>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</si>
  <si>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</si>
  <si>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</si>
  <si>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</si>
  <si>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</si>
  <si>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</si>
  <si>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</si>
  <si>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</si>
  <si>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</si>
  <si>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</si>
  <si>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</si>
  <si>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</si>
  <si>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</si>
  <si>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</si>
  <si>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</si>
  <si>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</si>
  <si>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</si>
  <si>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</si>
  <si>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</si>
  <si>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</si>
  <si>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</si>
  <si>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</si>
  <si>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</si>
  <si>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</si>
  <si>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</si>
  <si>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</si>
  <si>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</si>
  <si>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</si>
  <si>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</si>
  <si>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</si>
  <si>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</si>
  <si>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</si>
  <si>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</si>
  <si>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</si>
  <si>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</si>
  <si>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</si>
  <si>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</si>
  <si>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</si>
  <si>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</si>
  <si>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</si>
  <si>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</si>
  <si>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</si>
  <si>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</si>
  <si>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</si>
  <si>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</si>
  <si>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</si>
  <si>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</si>
  <si>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</si>
  <si>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</si>
  <si>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</si>
  <si>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</si>
  <si>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</si>
  <si>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</si>
  <si>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</si>
  <si>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</si>
  <si>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</si>
  <si>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</si>
  <si>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</si>
  <si>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</si>
  <si>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</si>
  <si>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</si>
  <si>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</si>
  <si>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</si>
  <si>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</si>
  <si>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</si>
  <si>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</si>
  <si>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</si>
  <si>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</si>
  <si>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</si>
  <si>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</si>
  <si>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</si>
  <si>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</si>
  <si>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</si>
  <si>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</si>
  <si>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</si>
  <si>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</si>
  <si>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</si>
  <si>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</si>
  <si>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</si>
  <si>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</si>
  <si>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</si>
  <si>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</si>
  <si>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</si>
  <si>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</si>
  <si>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</si>
  <si>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</si>
  <si>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</si>
  <si>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</si>
  <si>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</si>
  <si>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</si>
  <si>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</si>
  <si>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</si>
  <si>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</si>
  <si>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</si>
  <si>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</si>
  <si>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</si>
  <si>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</si>
  <si>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</si>
  <si>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</si>
  <si>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</si>
  <si>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</si>
  <si>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</si>
  <si>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</si>
  <si>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</si>
  <si>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</si>
  <si>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</si>
  <si>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</si>
  <si>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</si>
  <si>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</si>
  <si>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</si>
  <si>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</si>
  <si>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</si>
  <si>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</si>
  <si>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</si>
  <si>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</si>
  <si>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</si>
  <si>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</si>
  <si>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</si>
  <si>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</si>
  <si>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</si>
  <si>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</si>
  <si>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</si>
  <si>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</si>
  <si>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</si>
  <si>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</si>
  <si>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</si>
  <si>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</si>
  <si>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</si>
  <si>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</si>
  <si>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</si>
  <si>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</si>
  <si>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</si>
  <si>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</si>
  <si>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</si>
  <si>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</si>
  <si>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</si>
  <si>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</si>
  <si>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</si>
  <si>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</si>
  <si>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</si>
  <si>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</si>
  <si>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</si>
  <si>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</si>
  <si>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</si>
  <si>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</si>
  <si>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</si>
  <si>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</si>
  <si>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</si>
  <si>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</si>
  <si>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</si>
  <si>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</si>
  <si>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</si>
  <si>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</si>
  <si>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</si>
  <si>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</si>
  <si>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</si>
  <si>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</si>
  <si>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</si>
  <si>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</si>
  <si>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</si>
  <si>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</si>
  <si>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</si>
  <si>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</si>
  <si>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</si>
  <si>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</si>
  <si>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</si>
  <si>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</si>
  <si>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</si>
  <si>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</si>
  <si>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</si>
  <si>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</si>
  <si>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</si>
  <si>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</si>
  <si>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</si>
  <si>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</si>
  <si>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</si>
  <si>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</si>
  <si>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</si>
  <si>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</si>
  <si>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</si>
  <si>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</si>
  <si>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</si>
  <si>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</si>
  <si>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</si>
  <si>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</si>
  <si>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</si>
  <si>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</si>
  <si>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</si>
  <si>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</si>
  <si>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</si>
  <si>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</si>
  <si>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</si>
  <si>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</si>
  <si>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</si>
  <si>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</si>
  <si>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</si>
  <si>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</si>
  <si>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</si>
  <si>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</si>
  <si>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</si>
  <si>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</si>
  <si>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</si>
  <si>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</si>
  <si>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</si>
  <si>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</si>
  <si>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</si>
  <si>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</si>
  <si>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</si>
  <si>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</si>
  <si>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</si>
  <si>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</si>
  <si>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</si>
  <si>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</si>
  <si>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</si>
  <si>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</si>
  <si>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</si>
  <si>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</si>
  <si>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</si>
  <si>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</si>
  <si>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</si>
  <si>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</si>
  <si>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</si>
  <si>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</si>
  <si>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</si>
  <si>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</si>
  <si>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</si>
  <si>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</si>
  <si>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</si>
  <si>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</si>
  <si>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</si>
  <si>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</si>
  <si>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</si>
  <si>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</si>
  <si>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</si>
  <si>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</si>
  <si>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</si>
  <si>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</si>
  <si>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</si>
  <si>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</si>
  <si>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</si>
  <si>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</si>
  <si>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</si>
  <si>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</si>
  <si>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</si>
  <si>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</si>
  <si>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</si>
  <si>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</si>
  <si>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</si>
  <si>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</si>
  <si>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</si>
  <si>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</si>
  <si>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</si>
  <si>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</si>
  <si>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</si>
  <si>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</si>
  <si>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</si>
  <si>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</si>
  <si>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</si>
  <si>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</si>
  <si>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</si>
  <si>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</si>
  <si>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</si>
  <si>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</si>
  <si>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</si>
  <si>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</si>
  <si>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</si>
  <si>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</si>
  <si>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</si>
  <si>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</si>
  <si>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</si>
  <si>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</si>
  <si>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</si>
  <si>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</si>
  <si>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</si>
  <si>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</si>
  <si>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</si>
  <si>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</si>
  <si>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</si>
  <si>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</si>
  <si>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</si>
  <si>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</si>
  <si>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</si>
  <si>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</si>
  <si>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</si>
  <si>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</si>
  <si>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</si>
  <si>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</si>
  <si>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</si>
  <si>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</si>
  <si>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</si>
  <si>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</si>
  <si>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</si>
  <si>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</si>
  <si>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</si>
  <si>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</si>
  <si>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</si>
  <si>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</si>
  <si>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</si>
  <si>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</si>
  <si>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</si>
  <si>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</si>
  <si>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</si>
  <si>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</si>
  <si>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</si>
  <si>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</si>
  <si>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</si>
  <si>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</si>
  <si>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</si>
  <si>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</si>
  <si>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</si>
  <si>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</si>
  <si>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</si>
  <si>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</si>
  <si>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</si>
  <si>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</si>
  <si>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</si>
  <si>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</si>
  <si>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</si>
  <si>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</si>
  <si>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</si>
  <si>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</si>
  <si>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</si>
  <si>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</si>
  <si>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</si>
  <si>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</si>
  <si>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</si>
  <si>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</si>
  <si>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</si>
  <si>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</si>
  <si>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</si>
  <si>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</si>
  <si>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</si>
  <si>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</si>
  <si>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</si>
  <si>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</si>
  <si>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</si>
  <si>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</si>
  <si>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</si>
  <si>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</si>
  <si>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</si>
  <si>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</si>
  <si>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</si>
  <si>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</si>
  <si>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</si>
  <si>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</si>
  <si>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</si>
  <si>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</si>
  <si>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</si>
  <si>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</si>
  <si>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</si>
  <si>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</si>
  <si>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</si>
  <si>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</si>
  <si>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</si>
  <si>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</si>
  <si>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</si>
  <si>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</si>
  <si>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</si>
  <si>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</si>
  <si>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</si>
  <si>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</si>
  <si>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</si>
  <si>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</si>
  <si>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</si>
  <si>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</si>
  <si>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</si>
  <si>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</si>
  <si>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</si>
  <si>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</si>
  <si>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</si>
  <si>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</si>
  <si>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</si>
  <si>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</si>
  <si>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</si>
  <si>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</si>
  <si>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</si>
  <si>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</si>
  <si>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</si>
  <si>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</si>
  <si>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</si>
  <si>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</si>
  <si>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</si>
  <si>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</si>
  <si>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</si>
  <si>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</si>
  <si>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</si>
  <si>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</si>
  <si>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</si>
  <si>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</si>
  <si>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</si>
  <si>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</si>
  <si>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</si>
  <si>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</si>
  <si>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</si>
  <si>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</si>
  <si>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</si>
  <si>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</si>
  <si>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</si>
  <si>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</si>
  <si>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</si>
  <si>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</si>
  <si>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</si>
  <si>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</si>
  <si>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</si>
  <si>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</si>
  <si>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</si>
  <si>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</si>
  <si>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</si>
  <si>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</si>
  <si>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</si>
  <si>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</si>
  <si>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</si>
  <si>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</si>
  <si>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</si>
  <si>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</si>
  <si>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</si>
  <si>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</si>
  <si>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</si>
  <si>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</si>
  <si>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</si>
  <si>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</si>
  <si>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</si>
  <si>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</si>
  <si>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</si>
  <si>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</si>
  <si>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</si>
  <si>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</si>
  <si>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</si>
  <si>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</si>
  <si>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</si>
  <si>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</si>
  <si>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</si>
  <si>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</si>
  <si>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</si>
  <si>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</si>
  <si>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</si>
  <si>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</si>
  <si>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</si>
  <si>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</si>
  <si>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</si>
  <si>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</si>
  <si>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</si>
  <si>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</si>
  <si>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</si>
  <si>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</si>
  <si>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</si>
  <si>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</si>
  <si>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</si>
  <si>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</si>
  <si>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</si>
  <si>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</si>
  <si>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</si>
  <si>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</si>
  <si>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</si>
  <si>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</si>
  <si>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</si>
  <si>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</si>
  <si>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</si>
  <si>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</si>
  <si>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</si>
  <si>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</si>
  <si>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</si>
  <si>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</si>
  <si>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</si>
  <si>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</si>
  <si>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</si>
  <si>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</si>
  <si>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</si>
  <si>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</si>
  <si>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</si>
  <si>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</si>
  <si>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</si>
  <si>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</si>
  <si>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</si>
  <si>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</si>
  <si>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</si>
  <si>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</si>
  <si>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</si>
  <si>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</si>
  <si>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</si>
  <si>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</si>
  <si>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</si>
  <si>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</si>
  <si>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</si>
  <si>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</si>
  <si>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</si>
  <si>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</si>
  <si>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</si>
  <si>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</si>
  <si>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</si>
  <si>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</si>
  <si>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</si>
  <si>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</si>
  <si>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</si>
  <si>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</si>
  <si>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</si>
  <si>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</si>
  <si>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</si>
  <si>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</si>
  <si>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</si>
  <si>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</si>
  <si>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</si>
  <si>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</si>
  <si>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</si>
  <si>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</si>
  <si>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</si>
  <si>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</si>
  <si>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</si>
  <si>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</si>
  <si>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</si>
  <si>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</si>
  <si>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</si>
  <si>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</si>
  <si>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</si>
  <si>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</si>
  <si>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</si>
  <si>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</si>
  <si>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</si>
  <si>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</si>
  <si>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</si>
  <si>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</si>
  <si>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</si>
  <si>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</si>
  <si>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</si>
  <si>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</si>
  <si>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</si>
  <si>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</si>
  <si>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</si>
  <si>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</si>
  <si>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</si>
  <si>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</si>
  <si>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</si>
  <si>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</si>
  <si>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</si>
  <si>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</si>
  <si>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</si>
  <si>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</si>
  <si>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</si>
  <si>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</si>
  <si>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</si>
  <si>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</si>
  <si>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</si>
  <si>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</si>
  <si>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</si>
  <si>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</si>
  <si>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</si>
  <si>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</si>
  <si>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</si>
  <si>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</si>
  <si>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</si>
  <si>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</si>
  <si>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</si>
  <si>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</si>
  <si>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</si>
  <si>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</si>
  <si>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</si>
  <si>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</si>
  <si>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</si>
  <si>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</si>
  <si>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</si>
  <si>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</si>
  <si>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</si>
  <si>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</si>
  <si>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</si>
  <si>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</si>
  <si>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</si>
  <si>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</si>
  <si>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</si>
  <si>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</si>
  <si>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</si>
  <si>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</si>
  <si>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</si>
  <si>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</si>
  <si>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</si>
  <si>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</si>
  <si>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</si>
  <si>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</si>
  <si>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</si>
  <si>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</si>
  <si>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</si>
  <si>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</si>
  <si>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</si>
  <si>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</si>
  <si>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</si>
  <si>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</si>
  <si>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</si>
  <si>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</si>
  <si>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</si>
  <si>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</si>
  <si>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</si>
  <si>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</si>
  <si>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</si>
  <si>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</si>
  <si>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</si>
  <si>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</si>
  <si>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</si>
  <si>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</si>
  <si>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</si>
  <si>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</si>
  <si>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</si>
  <si>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</si>
  <si>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</si>
  <si>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</si>
  <si>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</si>
  <si>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</si>
  <si>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</si>
  <si>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</si>
  <si>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</si>
  <si>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</si>
  <si>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</si>
  <si>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</si>
  <si>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</si>
  <si>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</si>
  <si>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</si>
  <si>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</si>
  <si>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</si>
  <si>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</si>
  <si>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</si>
  <si>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</si>
  <si>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</si>
  <si>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</si>
  <si>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</si>
  <si>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</si>
  <si>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</si>
  <si>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</si>
  <si>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</si>
  <si>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</si>
  <si>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</si>
  <si>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</si>
  <si>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</si>
  <si>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</si>
  <si>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</si>
  <si>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</si>
  <si>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</si>
  <si>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</si>
  <si>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</si>
  <si>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</si>
  <si>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</si>
  <si>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</si>
  <si>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</si>
  <si>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</si>
  <si>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</si>
  <si>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</si>
  <si>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</si>
  <si>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</si>
  <si>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</si>
  <si>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</si>
  <si>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</si>
  <si>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</si>
  <si>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</si>
  <si>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</si>
  <si>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</si>
  <si>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</si>
  <si>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</si>
  <si>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</si>
  <si>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</si>
  <si>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</si>
  <si>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</si>
  <si>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</si>
  <si>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</si>
  <si>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</si>
  <si>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</si>
  <si>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</si>
  <si>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</si>
  <si>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</si>
  <si>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</si>
  <si>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</si>
  <si>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</si>
  <si>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</si>
  <si>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</si>
  <si>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</si>
  <si>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</si>
  <si>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</si>
  <si>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</si>
  <si>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</si>
  <si>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</si>
  <si>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</si>
  <si>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</si>
  <si>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</si>
  <si>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</si>
  <si>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</si>
  <si>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</si>
  <si>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</si>
  <si>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</si>
  <si>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</si>
  <si>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</si>
  <si>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</si>
  <si>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</si>
  <si>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</si>
  <si>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</si>
  <si>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</si>
  <si>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</si>
  <si>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</si>
  <si>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</si>
  <si>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</si>
  <si>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</si>
  <si>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</si>
  <si>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</si>
  <si>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</si>
  <si>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</si>
  <si>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</si>
  <si>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</si>
  <si>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</si>
  <si>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</si>
  <si>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</si>
  <si>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</si>
  <si>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</si>
  <si>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</si>
  <si>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</si>
  <si>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</si>
  <si>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</si>
  <si>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</si>
  <si>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</si>
  <si>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</si>
  <si>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</si>
  <si>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</si>
  <si>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</si>
  <si>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</si>
  <si>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</si>
  <si>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</si>
  <si>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</si>
  <si>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</si>
  <si>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</si>
  <si>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</si>
  <si>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</si>
  <si>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</si>
  <si>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</si>
  <si>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</si>
  <si>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</si>
  <si>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</si>
  <si>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</si>
  <si>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</si>
  <si>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</si>
  <si>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</si>
  <si>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</si>
  <si>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</si>
  <si>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</si>
  <si>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</si>
  <si>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</si>
  <si>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</si>
  <si>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</si>
  <si>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</si>
  <si>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</si>
  <si>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</si>
  <si>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</si>
  <si>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</si>
  <si>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</si>
  <si>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</si>
  <si>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</si>
  <si>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</si>
  <si>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</si>
  <si>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</si>
  <si>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</si>
  <si>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</si>
  <si>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</si>
  <si>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</si>
  <si>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</si>
  <si>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</si>
  <si>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</si>
  <si>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</si>
  <si>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</si>
  <si>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</si>
  <si>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</si>
  <si>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</si>
  <si>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</si>
  <si>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</si>
  <si>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</si>
  <si>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</si>
  <si>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</si>
  <si>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</si>
  <si>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</si>
  <si>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</si>
  <si>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</si>
  <si>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</si>
  <si>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</si>
  <si>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</si>
  <si>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</si>
  <si>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</si>
  <si>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</si>
  <si>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</si>
  <si>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</si>
  <si>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</si>
  <si>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</si>
  <si>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</si>
  <si>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</si>
  <si>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</si>
  <si>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</si>
  <si>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</si>
  <si>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</si>
  <si>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</si>
  <si>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</si>
  <si>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</si>
  <si>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</si>
  <si>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</si>
  <si>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</si>
  <si>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</si>
  <si>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</si>
  <si>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</si>
  <si>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</si>
  <si>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</si>
  <si>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</si>
  <si>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</si>
  <si>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</si>
  <si>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</si>
  <si>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</si>
  <si>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</si>
  <si>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</si>
  <si>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</si>
  <si>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</si>
  <si>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</si>
  <si>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</si>
  <si>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</si>
  <si>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</si>
  <si>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</si>
  <si>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</si>
  <si>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</si>
  <si>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</si>
  <si>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</si>
  <si>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</si>
  <si>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</si>
  <si>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</si>
  <si>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</si>
  <si>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</si>
  <si>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</si>
  <si>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</si>
  <si>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</si>
  <si>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</si>
  <si>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</si>
  <si>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</si>
  <si>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</si>
  <si>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</si>
  <si>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</si>
  <si>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</si>
  <si>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</si>
  <si>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</si>
  <si>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</si>
  <si>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</si>
  <si>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</si>
  <si>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</si>
  <si>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</si>
  <si>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</si>
  <si>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</si>
  <si>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</si>
  <si>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</si>
  <si>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</si>
  <si>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</si>
  <si>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</si>
  <si>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</si>
  <si>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</si>
  <si>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</si>
  <si>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</si>
  <si>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</si>
  <si>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</si>
  <si>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</si>
  <si>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</si>
  <si>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</si>
  <si>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</si>
  <si>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</si>
  <si>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</si>
  <si>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</si>
  <si>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</si>
  <si>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</si>
  <si>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</si>
  <si>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</si>
  <si>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</si>
  <si>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</si>
  <si>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</si>
  <si>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</si>
  <si>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</si>
  <si>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</si>
  <si>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</si>
  <si>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</si>
  <si>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</si>
  <si>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</si>
  <si>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</si>
  <si>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</si>
  <si>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</si>
  <si>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</si>
  <si>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</si>
  <si>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</si>
  <si>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</si>
  <si>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</si>
  <si>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</si>
  <si>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</si>
  <si>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</si>
  <si>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</si>
  <si>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</si>
  <si>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</si>
  <si>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</si>
  <si>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</si>
  <si>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</si>
  <si>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</si>
  <si>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</si>
  <si>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</si>
  <si>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</si>
  <si>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</si>
  <si>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</si>
  <si>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</si>
  <si>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</si>
  <si>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</si>
  <si>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</si>
  <si>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</si>
  <si>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</si>
  <si>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</si>
  <si>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</si>
  <si>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</si>
  <si>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</si>
  <si>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</si>
  <si>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</si>
  <si>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</si>
  <si>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</si>
  <si>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</si>
  <si>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</si>
  <si>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</si>
  <si>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</si>
  <si>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</si>
  <si>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</si>
  <si>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</si>
  <si>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</si>
  <si>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</si>
  <si>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</si>
  <si>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</si>
  <si>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</si>
  <si>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</si>
  <si>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</si>
  <si>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</si>
  <si>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</si>
  <si>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</si>
  <si>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</si>
  <si>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</si>
  <si>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</si>
  <si>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</si>
  <si>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</si>
  <si>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</si>
  <si>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</si>
  <si>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</si>
  <si>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</si>
  <si>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</si>
  <si>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</si>
  <si>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</si>
  <si>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</si>
  <si>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</si>
  <si>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</si>
  <si>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</si>
  <si>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</si>
  <si>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</si>
  <si>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</si>
  <si>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</si>
  <si>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</si>
  <si>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</si>
  <si>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</si>
  <si>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</si>
  <si>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</si>
  <si>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</si>
  <si>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</si>
  <si>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</si>
  <si>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</si>
  <si>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</si>
  <si>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</si>
  <si>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</si>
  <si>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</si>
  <si>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</si>
  <si>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</si>
  <si>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</si>
  <si>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</si>
  <si>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</si>
  <si>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</si>
  <si>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</si>
  <si>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</si>
  <si>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</si>
  <si>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</si>
  <si>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</si>
  <si>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</si>
  <si>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</si>
  <si>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</si>
  <si>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</si>
  <si>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</si>
  <si>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</si>
  <si>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</si>
  <si>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</si>
  <si>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</si>
  <si>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</si>
  <si>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</si>
  <si>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</si>
  <si>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</si>
  <si>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</si>
  <si>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</si>
  <si>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</si>
  <si>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</si>
  <si>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</si>
  <si>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</si>
  <si>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</si>
  <si>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</si>
  <si>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</si>
  <si>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</si>
  <si>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</si>
  <si>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</si>
  <si>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</si>
  <si>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</si>
  <si>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</si>
  <si>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</si>
  <si>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</si>
  <si>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</si>
  <si>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</si>
  <si>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</si>
  <si>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</si>
  <si>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</si>
  <si>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</si>
  <si>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</si>
  <si>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</si>
  <si>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</si>
  <si>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</si>
  <si>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</si>
  <si>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</si>
  <si>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</si>
  <si>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</si>
  <si>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</si>
  <si>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</si>
  <si>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</si>
  <si>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</si>
  <si>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</si>
  <si>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</si>
  <si>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</si>
  <si>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</si>
  <si>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</si>
  <si>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</si>
  <si>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</si>
  <si>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</si>
  <si>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</si>
  <si>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</si>
  <si>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</si>
  <si>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</si>
  <si>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</si>
  <si>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</si>
  <si>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</si>
  <si>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</si>
  <si>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</si>
  <si>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</si>
  <si>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</si>
  <si>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</si>
  <si>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</si>
  <si>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</si>
  <si>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</si>
  <si>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</si>
  <si>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</si>
  <si>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</si>
  <si>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</si>
  <si>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</si>
  <si>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</si>
  <si>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</si>
  <si>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</si>
  <si>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</si>
  <si>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</si>
  <si>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</si>
  <si>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</si>
  <si>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</si>
  <si>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</si>
  <si>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</si>
  <si>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</si>
  <si>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</si>
  <si>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</si>
  <si>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</si>
  <si>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</si>
  <si>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</si>
  <si>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</si>
  <si>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</si>
  <si>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</si>
  <si>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</si>
  <si>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</si>
  <si>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</si>
  <si>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</si>
  <si>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</si>
  <si>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</si>
  <si>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</si>
  <si>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</si>
  <si>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</si>
  <si>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</si>
  <si>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</si>
  <si>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</si>
  <si>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</si>
  <si>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</si>
  <si>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</si>
  <si>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</si>
  <si>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</si>
  <si>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</si>
  <si>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</si>
  <si>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</si>
  <si>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</si>
  <si>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</si>
  <si>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</si>
  <si>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</si>
  <si>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</si>
  <si>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</si>
  <si>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</si>
  <si>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</si>
  <si>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</si>
  <si>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</si>
  <si>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</si>
  <si>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</si>
  <si>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</si>
  <si>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</si>
  <si>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</si>
  <si>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</si>
  <si>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</si>
  <si>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</si>
  <si>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</si>
  <si>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</si>
  <si>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</si>
  <si>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</si>
  <si>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</si>
  <si>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</si>
  <si>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</si>
  <si>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</si>
  <si>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</si>
  <si>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</si>
  <si>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</si>
  <si>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</si>
  <si>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</si>
  <si>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</si>
  <si>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</si>
  <si>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</si>
  <si>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</si>
  <si>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</si>
  <si>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</si>
  <si>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</si>
  <si>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</si>
  <si>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</si>
  <si>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</si>
  <si>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</si>
  <si>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</si>
  <si>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</si>
  <si>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</si>
  <si>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</si>
  <si>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</si>
  <si>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</si>
  <si>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</si>
  <si>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</si>
  <si>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</si>
  <si>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</si>
  <si>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</si>
  <si>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</si>
  <si>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</si>
  <si>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</si>
  <si>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</si>
  <si>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</si>
  <si>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</si>
  <si>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</si>
  <si>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</si>
  <si>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</si>
  <si>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</si>
  <si>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</si>
  <si>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</si>
  <si>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</si>
  <si>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</si>
  <si>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</si>
  <si>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</si>
  <si>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</si>
  <si>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</si>
  <si>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</si>
  <si>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</si>
  <si>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</si>
  <si>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</si>
  <si>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</si>
  <si>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</si>
  <si>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</si>
  <si>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</si>
  <si>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</si>
  <si>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</si>
  <si>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</si>
  <si>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</si>
  <si>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</si>
  <si>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</si>
  <si>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</si>
  <si>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</si>
  <si>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</si>
  <si>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</si>
  <si>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</si>
  <si>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</si>
  <si>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</si>
  <si>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</si>
  <si>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</si>
  <si>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</si>
  <si>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</si>
  <si>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</si>
  <si>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</si>
  <si>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</si>
  <si>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</si>
  <si>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</si>
  <si>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</si>
  <si>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</si>
  <si>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</si>
  <si>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</si>
  <si>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</si>
  <si>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</si>
  <si>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</si>
  <si>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</si>
  <si>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</si>
  <si>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</si>
  <si>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</si>
  <si>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</si>
  <si>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</si>
  <si>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</si>
  <si>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</si>
  <si>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</si>
  <si>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</si>
  <si>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</si>
  <si>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</si>
  <si>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</si>
  <si>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</si>
  <si>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</si>
  <si>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</si>
  <si>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</si>
  <si>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</si>
  <si>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</si>
  <si>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</si>
  <si>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</si>
  <si>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</si>
  <si>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</si>
  <si>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</si>
  <si>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</si>
  <si>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</si>
  <si>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</si>
  <si>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</si>
  <si>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</si>
  <si>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</si>
  <si>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</si>
  <si>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</si>
  <si>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</si>
  <si>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</si>
  <si>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</si>
  <si>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</si>
  <si>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</si>
  <si>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</si>
  <si>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</si>
  <si>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</si>
  <si>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</si>
  <si>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</si>
  <si>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</si>
  <si>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</si>
  <si>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</si>
  <si>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</si>
  <si>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</si>
  <si>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</si>
  <si>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</si>
  <si>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</si>
  <si>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</si>
  <si>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</si>
  <si>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</si>
  <si>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</si>
  <si>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</si>
  <si>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</si>
  <si>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</si>
  <si>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</si>
  <si>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</si>
  <si>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</si>
  <si>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</si>
  <si>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</si>
  <si>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</si>
  <si>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</si>
  <si>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</si>
  <si>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</si>
  <si>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</si>
  <si>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</si>
  <si>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</si>
  <si>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</si>
  <si>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</si>
  <si>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</si>
  <si>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</si>
  <si>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</si>
  <si>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</si>
  <si>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</si>
  <si>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</si>
  <si>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</si>
  <si>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</si>
  <si>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</si>
  <si>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</si>
  <si>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</si>
  <si>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</si>
  <si>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</si>
  <si>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</si>
  <si>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</si>
  <si>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</si>
  <si>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</si>
  <si>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</si>
  <si>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</si>
  <si>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</si>
  <si>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</si>
  <si>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</si>
  <si>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</si>
  <si>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</si>
  <si>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</si>
  <si>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</si>
  <si>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</si>
  <si>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</si>
  <si>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</si>
  <si>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</si>
  <si>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</si>
  <si>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</si>
  <si>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</si>
  <si>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</si>
  <si>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</si>
  <si>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</si>
  <si>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</si>
  <si>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</si>
  <si>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</si>
  <si>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</si>
  <si>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</si>
  <si>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</si>
  <si>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</si>
  <si>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</si>
  <si>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</si>
  <si>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</si>
  <si>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</si>
  <si>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</si>
  <si>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</si>
  <si>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</si>
  <si>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</si>
  <si>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</si>
  <si>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</si>
  <si>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</si>
  <si>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</si>
  <si>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</si>
  <si>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</si>
  <si>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</si>
  <si>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</si>
  <si>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</si>
  <si>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</si>
  <si>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</si>
  <si>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</si>
  <si>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</si>
  <si>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</si>
  <si>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</si>
  <si>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</si>
  <si>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</si>
  <si>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</si>
  <si>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</si>
  <si>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</si>
  <si>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</si>
  <si>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</si>
  <si>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</si>
  <si>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</si>
  <si>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</si>
  <si>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</si>
  <si>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</si>
  <si>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</si>
  <si>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</si>
  <si>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</si>
  <si>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</si>
  <si>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</si>
  <si>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</si>
  <si>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</si>
  <si>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</si>
  <si>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</si>
  <si>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</si>
  <si>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</si>
  <si>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</si>
  <si>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</si>
  <si>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</si>
  <si>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</si>
  <si>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</si>
  <si>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</si>
  <si>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</si>
  <si>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</si>
  <si>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</si>
  <si>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</si>
  <si>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</si>
  <si>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</si>
  <si>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</si>
  <si>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</si>
  <si>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</si>
  <si>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</si>
  <si>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</si>
  <si>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</si>
  <si>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</si>
  <si>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</si>
  <si>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</si>
  <si>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</si>
  <si>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</si>
  <si>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</si>
  <si>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</si>
  <si>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</si>
  <si>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</si>
  <si>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</si>
  <si>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</si>
  <si>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</si>
  <si>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</si>
  <si>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</si>
  <si>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</si>
  <si>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</si>
  <si>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</si>
  <si>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</si>
  <si>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</si>
  <si>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</si>
  <si>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</si>
  <si>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</si>
  <si>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</si>
  <si>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</si>
  <si>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</si>
  <si>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</si>
  <si>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</si>
  <si>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</si>
  <si>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</si>
  <si>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</si>
  <si>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</si>
  <si>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</si>
  <si>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</si>
  <si>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</si>
  <si>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</si>
  <si>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</si>
  <si>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</si>
  <si>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</si>
  <si>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</si>
  <si>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</si>
  <si>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</si>
  <si>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</si>
  <si>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</si>
  <si>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</si>
  <si>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</si>
  <si>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</si>
  <si>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</si>
  <si>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</si>
  <si>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</si>
  <si>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</si>
  <si>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</si>
  <si>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</si>
  <si>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</si>
  <si>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</si>
  <si>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</si>
  <si>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</si>
  <si>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</si>
  <si>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</si>
  <si>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</si>
  <si>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</si>
  <si>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</si>
  <si>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</si>
  <si>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</si>
  <si>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</si>
  <si>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</si>
  <si>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</si>
  <si>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</si>
  <si>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</si>
  <si>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</si>
  <si>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</si>
  <si>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</si>
  <si>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</si>
  <si>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</si>
  <si>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</si>
  <si>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</si>
  <si>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</si>
  <si>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</si>
  <si>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</si>
  <si>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</si>
  <si>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</si>
  <si>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</si>
  <si>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</si>
  <si>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</si>
  <si>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</si>
  <si>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</si>
  <si>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</si>
  <si>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</si>
  <si>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</si>
  <si>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</si>
  <si>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</si>
  <si>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</si>
  <si>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</si>
  <si>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</si>
  <si>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</si>
  <si>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</si>
  <si>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</si>
  <si>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</si>
  <si>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</si>
  <si>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</si>
  <si>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</si>
  <si>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</si>
  <si>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</si>
  <si>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</si>
  <si>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</si>
  <si>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</si>
  <si>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</si>
  <si>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</si>
  <si>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</si>
  <si>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</si>
  <si>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</si>
  <si>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</si>
  <si>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</si>
  <si>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</si>
  <si>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</si>
  <si>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</si>
  <si>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</si>
  <si>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</si>
  <si>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</si>
  <si>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</si>
  <si>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</si>
  <si>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</si>
  <si>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</si>
  <si>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</si>
  <si>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</si>
  <si>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</si>
  <si>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</si>
  <si>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</si>
  <si>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</si>
  <si>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</si>
  <si>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</si>
  <si>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</si>
  <si>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</si>
  <si>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</si>
  <si>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</si>
  <si>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</si>
  <si>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</si>
  <si>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</si>
  <si>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</si>
  <si>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</si>
  <si>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</si>
  <si>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</si>
  <si>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</si>
  <si>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</si>
  <si>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</si>
  <si>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</si>
  <si>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</si>
  <si>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</si>
  <si>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</si>
  <si>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</si>
  <si>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</si>
  <si>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</si>
  <si>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</si>
  <si>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</si>
  <si>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</si>
  <si>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</si>
  <si>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</si>
  <si>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</si>
  <si>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</si>
  <si>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</si>
  <si>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</si>
  <si>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</si>
  <si>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</si>
  <si>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</si>
  <si>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</si>
  <si>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</si>
  <si>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</si>
  <si>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</si>
  <si>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</si>
  <si>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</si>
  <si>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</si>
  <si>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</si>
  <si>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</si>
  <si>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</si>
  <si>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</si>
  <si>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</si>
  <si>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</si>
  <si>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</si>
  <si>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</si>
  <si>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</si>
  <si>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</si>
  <si>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</si>
  <si>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</si>
  <si>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</si>
  <si>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</si>
  <si>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</si>
  <si>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</si>
  <si>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</si>
  <si>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</si>
  <si>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</si>
  <si>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</si>
  <si>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</si>
  <si>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</si>
  <si>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</si>
  <si>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</si>
  <si>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</si>
  <si>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</si>
  <si>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</si>
  <si>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</si>
  <si>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</si>
  <si>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</si>
  <si>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</si>
  <si>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</si>
  <si>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</si>
  <si>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</si>
  <si>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</si>
  <si>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</si>
  <si>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</si>
  <si>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</si>
  <si>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</si>
  <si>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</si>
  <si>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</si>
  <si>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</si>
  <si>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</si>
  <si>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</si>
  <si>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</si>
  <si>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</si>
  <si>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</si>
  <si>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</si>
  <si>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</si>
  <si>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</si>
  <si>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</si>
  <si>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</si>
  <si>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</si>
  <si>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</si>
  <si>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</si>
  <si>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</si>
  <si>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</si>
  <si>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</si>
  <si>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</si>
  <si>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</si>
  <si>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</si>
  <si>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</si>
  <si>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</si>
  <si>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</si>
  <si>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</si>
  <si>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</si>
  <si>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</si>
  <si>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</si>
  <si>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</si>
  <si>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</si>
  <si>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</si>
  <si>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</si>
  <si>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</si>
  <si>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</si>
  <si>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</si>
  <si>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</si>
  <si>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</si>
  <si>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</si>
  <si>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</si>
  <si>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</si>
  <si>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</si>
  <si>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</si>
  <si>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</si>
  <si>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</si>
  <si>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</si>
  <si>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</si>
  <si>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</si>
  <si>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</si>
  <si>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</si>
  <si>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</si>
  <si>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</si>
  <si>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</si>
  <si>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</si>
  <si>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</si>
  <si>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</si>
  <si>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</si>
  <si>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</si>
  <si>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</si>
  <si>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</si>
  <si>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</si>
  <si>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</si>
  <si>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</si>
  <si>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</si>
  <si>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</si>
  <si>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</si>
  <si>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</si>
  <si>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</si>
  <si>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</si>
  <si>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</si>
  <si>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</si>
  <si>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</si>
  <si>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</si>
  <si>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</si>
  <si>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</si>
  <si>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</si>
  <si>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</si>
  <si>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</si>
  <si>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</si>
  <si>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</si>
  <si>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</si>
  <si>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</si>
  <si>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</si>
  <si>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</si>
  <si>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</si>
  <si>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</si>
  <si>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</si>
  <si>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</si>
  <si>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</si>
  <si>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</si>
  <si>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</si>
  <si>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</si>
  <si>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</si>
  <si>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</si>
  <si>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</si>
  <si>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</si>
  <si>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</si>
  <si>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</si>
  <si>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</si>
  <si>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</si>
  <si>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</si>
  <si>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</si>
  <si>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</si>
  <si>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</si>
  <si>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</si>
  <si>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</si>
  <si>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</si>
  <si>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</si>
  <si>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</si>
  <si>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</si>
  <si>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</si>
  <si>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</si>
  <si>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</si>
  <si>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</si>
  <si>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</si>
  <si>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</si>
  <si>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</si>
  <si>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</si>
  <si>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</si>
  <si>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</si>
  <si>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</si>
  <si>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</si>
  <si>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</si>
  <si>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</si>
  <si>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</si>
  <si>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</si>
  <si>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</si>
  <si>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</si>
  <si>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</si>
  <si>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</si>
  <si>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</si>
  <si>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</si>
  <si>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</si>
  <si>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</si>
  <si>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</si>
  <si>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</si>
  <si>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</si>
  <si>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</si>
  <si>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</si>
  <si>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</si>
  <si>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</si>
  <si>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</si>
  <si>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</si>
  <si>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</si>
  <si>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</si>
  <si>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</si>
  <si>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</si>
  <si>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</si>
  <si>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</si>
  <si>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</si>
  <si>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</si>
  <si>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</si>
  <si>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</si>
  <si>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</si>
  <si>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</si>
  <si>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</si>
  <si>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</si>
  <si>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</si>
  <si>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</si>
  <si>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</si>
  <si>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</si>
  <si>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</si>
  <si>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</si>
  <si>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</si>
  <si>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</si>
  <si>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</si>
  <si>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</si>
  <si>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</si>
  <si>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</si>
  <si>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</si>
  <si>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</si>
  <si>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</si>
  <si>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</si>
  <si>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</si>
  <si>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</si>
  <si>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</si>
  <si>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</si>
  <si>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</si>
  <si>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</si>
  <si>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</si>
  <si>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</si>
  <si>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</si>
  <si>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</si>
  <si>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</si>
  <si>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</si>
  <si>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</si>
  <si>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</si>
  <si>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</si>
  <si>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</si>
  <si>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</si>
  <si>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</si>
  <si>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</si>
  <si>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</si>
  <si>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</si>
  <si>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</si>
  <si>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</si>
  <si>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</si>
  <si>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</si>
  <si>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</si>
  <si>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</si>
  <si>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</si>
  <si>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</si>
  <si>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</si>
  <si>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</si>
  <si>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</si>
  <si>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</si>
  <si>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</si>
  <si>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</si>
  <si>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</si>
  <si>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</si>
  <si>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</si>
  <si>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</si>
  <si>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</si>
  <si>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</si>
  <si>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</si>
  <si>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</si>
  <si>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</si>
  <si>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</si>
  <si>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</si>
  <si>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</si>
  <si>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</si>
  <si>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</si>
  <si>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</si>
  <si>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</si>
  <si>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</si>
  <si>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</si>
  <si>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</si>
  <si>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</si>
  <si>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</si>
  <si>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</si>
  <si>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</si>
  <si>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</si>
  <si>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</si>
  <si>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</si>
  <si>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</si>
  <si>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</si>
  <si>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</si>
  <si>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</si>
  <si>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</si>
  <si>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</si>
  <si>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</si>
  <si>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</si>
  <si>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</si>
  <si>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</si>
  <si>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</si>
  <si>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</si>
  <si>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</si>
  <si>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</si>
  <si>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</si>
  <si>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</si>
  <si>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</si>
  <si>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</si>
  <si>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</si>
  <si>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</si>
  <si>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</si>
  <si>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</si>
  <si>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</si>
  <si>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</si>
  <si>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</si>
  <si>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</si>
  <si>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</si>
  <si>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</si>
  <si>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</si>
  <si>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</si>
  <si>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</si>
  <si>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</si>
  <si>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</si>
  <si>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</si>
  <si>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</si>
  <si>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</si>
  <si>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</si>
  <si>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</si>
  <si>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</si>
  <si>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</si>
  <si>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</si>
  <si>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</si>
  <si>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</si>
  <si>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</si>
  <si>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</si>
  <si>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</si>
  <si>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</si>
  <si>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</si>
  <si>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</si>
  <si>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</si>
  <si>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</si>
  <si>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</si>
  <si>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</si>
  <si>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</si>
  <si>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</si>
  <si>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</si>
  <si>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</si>
  <si>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</si>
  <si>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</si>
  <si>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</si>
  <si>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</si>
  <si>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</si>
  <si>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</si>
  <si>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</si>
  <si>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</si>
  <si>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</si>
  <si>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</si>
  <si>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</si>
  <si>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</si>
  <si>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</si>
  <si>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</si>
  <si>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</si>
  <si>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</si>
  <si>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</si>
  <si>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</si>
  <si>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</si>
  <si>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</si>
  <si>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</si>
  <si>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</si>
  <si>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</si>
  <si>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</si>
  <si>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</si>
  <si>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</si>
  <si>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</si>
  <si>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</si>
  <si>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</si>
  <si>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</si>
  <si>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</si>
  <si>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</si>
  <si>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</si>
  <si>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</si>
  <si>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</si>
  <si>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</si>
  <si>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</si>
  <si>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</si>
  <si>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</si>
  <si>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</si>
  <si>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</si>
  <si>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</si>
  <si>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</si>
  <si>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</si>
  <si>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</si>
  <si>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</si>
  <si>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</si>
  <si>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</si>
  <si>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</si>
  <si>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</si>
  <si>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</si>
  <si>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</si>
  <si>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</si>
  <si>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</si>
  <si>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</si>
  <si>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</si>
  <si>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</si>
  <si>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</si>
  <si>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</si>
  <si>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</si>
  <si>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</si>
  <si>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</si>
  <si>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</si>
  <si>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</si>
  <si>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</si>
  <si>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</si>
  <si>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</si>
  <si>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</si>
  <si>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</si>
  <si>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</si>
  <si>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</si>
  <si>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</si>
  <si>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</si>
  <si>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</si>
  <si>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</si>
  <si>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</si>
  <si>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</si>
  <si>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</si>
  <si>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</si>
  <si>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</si>
  <si>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</si>
  <si>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</si>
  <si>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</si>
  <si>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</si>
  <si>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</si>
  <si>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</si>
  <si>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</si>
  <si>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</si>
  <si>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</si>
  <si>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</si>
  <si>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</si>
  <si>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</si>
  <si>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</si>
  <si>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</si>
  <si>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</si>
  <si>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</si>
  <si>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</si>
  <si>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</si>
  <si>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</si>
  <si>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</si>
  <si>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</si>
  <si>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</si>
  <si>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</si>
  <si>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</si>
  <si>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</si>
  <si>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</si>
  <si>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</si>
  <si>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</si>
  <si>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</si>
  <si>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</si>
  <si>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</si>
  <si>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</si>
  <si>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</si>
  <si>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</si>
  <si>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</si>
  <si>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</si>
  <si>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</si>
  <si>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</si>
  <si>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</si>
  <si>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</si>
  <si>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</si>
  <si>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</si>
  <si>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</si>
  <si>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</si>
  <si>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</si>
  <si>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</si>
  <si>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</si>
  <si>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</si>
  <si>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</si>
  <si>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</si>
  <si>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</si>
  <si>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</si>
  <si>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</si>
  <si>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</si>
  <si>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</si>
  <si>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</si>
  <si>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</si>
  <si>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</si>
  <si>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</si>
  <si>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</si>
  <si>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</si>
  <si>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</si>
  <si>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</si>
  <si>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</si>
  <si>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</si>
  <si>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</si>
  <si>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</si>
  <si>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</si>
  <si>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</si>
  <si>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</si>
  <si>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</si>
  <si>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</si>
  <si>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</si>
  <si>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</si>
  <si>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</si>
  <si>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</si>
  <si>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</si>
  <si>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</si>
  <si>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</si>
  <si>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</si>
  <si>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</si>
  <si>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</si>
  <si>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</si>
  <si>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</si>
  <si>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</si>
  <si>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</si>
  <si>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</si>
  <si>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</si>
  <si>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</si>
  <si>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</si>
  <si>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</si>
  <si>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</si>
  <si>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</si>
  <si>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</si>
  <si>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</si>
  <si>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</si>
  <si>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</si>
  <si>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</si>
  <si>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</si>
  <si>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</si>
  <si>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</si>
  <si>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</si>
  <si>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</si>
  <si>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</si>
  <si>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</si>
  <si>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</si>
  <si>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</si>
  <si>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</si>
  <si>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</si>
  <si>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</si>
  <si>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</si>
  <si>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</si>
  <si>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</si>
  <si>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</si>
  <si>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</si>
  <si>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</si>
  <si>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</si>
  <si>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</si>
  <si>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</si>
  <si>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</si>
  <si>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</si>
  <si>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</si>
  <si>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</si>
  <si>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</si>
  <si>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</si>
  <si>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</si>
  <si>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</si>
  <si>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</si>
  <si>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</si>
  <si>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</si>
  <si>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</si>
  <si>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</si>
  <si>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</si>
  <si>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</si>
  <si>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</si>
  <si>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</si>
  <si>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</si>
  <si>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</si>
  <si>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</si>
  <si>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</si>
  <si>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</si>
  <si>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</si>
  <si>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</si>
  <si>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</si>
  <si>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</si>
  <si>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</si>
  <si>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</si>
  <si>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</si>
  <si>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</si>
  <si>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</si>
  <si>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</si>
  <si>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</si>
  <si>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</si>
  <si>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</si>
  <si>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</si>
  <si>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</si>
  <si>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</si>
  <si>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</si>
  <si>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</si>
  <si>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</si>
  <si>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</si>
  <si>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</si>
  <si>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</si>
  <si>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</si>
  <si>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</si>
  <si>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</si>
  <si>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</si>
  <si>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</si>
  <si>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</si>
  <si>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</si>
  <si>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</si>
  <si>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</si>
  <si>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</si>
  <si>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</si>
  <si>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</si>
  <si>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</si>
  <si>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</si>
  <si>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</si>
  <si>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</si>
  <si>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</si>
  <si>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</si>
  <si>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</si>
  <si>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</si>
  <si>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</si>
  <si>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</si>
  <si>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</si>
  <si>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</si>
  <si>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</si>
  <si>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</si>
  <si>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</si>
  <si>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</si>
  <si>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</si>
  <si>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</si>
  <si>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</si>
  <si>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</si>
  <si>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</si>
  <si>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</si>
  <si>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</si>
  <si>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</si>
  <si>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</si>
  <si>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</si>
  <si>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</si>
  <si>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</si>
  <si>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</si>
  <si>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</si>
  <si>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</si>
  <si>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</si>
  <si>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</si>
  <si>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</si>
  <si>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</si>
  <si>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</si>
  <si>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</si>
  <si>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</si>
  <si>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</si>
  <si>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</si>
  <si>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</si>
  <si>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</si>
  <si>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</si>
  <si>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</si>
  <si>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</si>
  <si>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</si>
  <si>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</si>
  <si>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</si>
  <si>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</si>
  <si>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</si>
  <si>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</si>
  <si>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</si>
  <si>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</si>
  <si>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</si>
  <si>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</si>
  <si>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</si>
  <si>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</si>
  <si>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</si>
  <si>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</si>
  <si>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</si>
  <si>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</si>
  <si>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</si>
  <si>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</si>
  <si>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</si>
  <si>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</si>
  <si>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</si>
  <si>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</si>
  <si>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</si>
  <si>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</si>
  <si>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</si>
  <si>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</si>
  <si>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</si>
  <si>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</si>
  <si>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</si>
  <si>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</si>
  <si>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</si>
  <si>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</si>
  <si>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</si>
  <si>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</si>
  <si>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</si>
  <si>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</si>
  <si>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</si>
  <si>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</si>
  <si>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</si>
  <si>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</si>
  <si>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</si>
  <si>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</si>
  <si>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</si>
  <si>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</si>
  <si>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</si>
  <si>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</si>
  <si>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</si>
  <si>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</si>
  <si>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</si>
  <si>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</si>
  <si>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</si>
  <si>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</si>
  <si>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</si>
  <si>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</si>
  <si>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</si>
  <si>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</si>
  <si>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</si>
  <si>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</si>
  <si>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</si>
  <si>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</si>
  <si>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</si>
  <si>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</si>
  <si>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</si>
  <si>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</si>
  <si>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</si>
  <si>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</si>
  <si>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</si>
  <si>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</si>
  <si>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</si>
  <si>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</si>
  <si>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</si>
  <si>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</si>
  <si>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</si>
  <si>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</si>
  <si>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</si>
  <si>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</si>
  <si>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</si>
  <si>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</si>
  <si>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</si>
  <si>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</si>
  <si>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</si>
  <si>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</si>
  <si>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</si>
  <si>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</si>
  <si>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</si>
  <si>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</si>
  <si>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</si>
  <si>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</si>
  <si>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</si>
  <si>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</si>
  <si>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</si>
  <si>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</si>
  <si>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</si>
  <si>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</si>
  <si>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</si>
  <si>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</si>
  <si>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</si>
  <si>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</si>
  <si>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</si>
  <si>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</si>
  <si>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</si>
  <si>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</si>
  <si>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</si>
  <si>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</si>
  <si>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</si>
  <si>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</si>
  <si>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</si>
  <si>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</si>
  <si>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</si>
  <si>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</si>
  <si>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</si>
  <si>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</si>
  <si>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</si>
  <si>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</si>
  <si>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</si>
  <si>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</si>
  <si>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</si>
  <si>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</si>
  <si>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</si>
  <si>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</si>
  <si>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</si>
  <si>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</si>
  <si>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</si>
  <si>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</si>
  <si>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</si>
  <si>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</si>
  <si>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</si>
  <si>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</si>
  <si>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</si>
  <si>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</si>
  <si>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</si>
  <si>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</si>
  <si>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</si>
  <si>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</si>
  <si>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</si>
  <si>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</si>
  <si>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</si>
  <si>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</si>
  <si>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</si>
  <si>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</si>
  <si>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</si>
  <si>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</si>
  <si>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</si>
  <si>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</si>
  <si>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</si>
  <si>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</si>
  <si>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</si>
  <si>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</si>
  <si>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</si>
  <si>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</si>
  <si>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</si>
  <si>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</si>
  <si>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</si>
  <si>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</si>
  <si>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</si>
  <si>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</si>
  <si>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</si>
  <si>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</si>
  <si>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</si>
  <si>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</si>
  <si>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</si>
  <si>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</si>
  <si>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</si>
  <si>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</si>
  <si>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</si>
  <si>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</si>
  <si>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</si>
  <si>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</si>
  <si>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</si>
  <si>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</si>
  <si>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</si>
  <si>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</si>
  <si>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</si>
  <si>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</si>
  <si>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</si>
  <si>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</si>
  <si>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</si>
  <si>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</si>
  <si>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</si>
  <si>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</si>
  <si>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</si>
  <si>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</si>
  <si>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</si>
  <si>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</si>
  <si>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</si>
  <si>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</si>
  <si>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</si>
  <si>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</si>
  <si>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</si>
  <si>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</si>
  <si>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</si>
  <si>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</si>
  <si>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</si>
  <si>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</si>
  <si>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</si>
  <si>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</si>
  <si>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</si>
  <si>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</si>
  <si>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</si>
  <si>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</si>
  <si>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</si>
  <si>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</si>
  <si>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</si>
  <si>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</si>
  <si>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</si>
  <si>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</si>
  <si>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</si>
  <si>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</si>
  <si>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</si>
  <si>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</si>
  <si>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</si>
  <si>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</si>
  <si>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</si>
  <si>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</si>
  <si>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</si>
  <si>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</si>
  <si>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</si>
  <si>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</si>
  <si>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</si>
  <si>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</si>
  <si>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</si>
  <si>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</si>
  <si>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</si>
  <si>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</si>
  <si>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</si>
  <si>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</si>
  <si>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</si>
  <si>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</si>
  <si>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</si>
  <si>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</si>
  <si>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</si>
  <si>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</si>
  <si>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</si>
  <si>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</si>
  <si>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</si>
  <si>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</si>
  <si>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</si>
  <si>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</si>
  <si>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</si>
  <si>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</si>
  <si>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</si>
  <si>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</si>
  <si>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</si>
  <si>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</si>
  <si>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</si>
  <si>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</si>
  <si>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</si>
  <si>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</si>
  <si>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</si>
  <si>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</si>
  <si>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</si>
  <si>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</si>
  <si>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</si>
  <si>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</si>
  <si>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</si>
  <si>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</si>
  <si>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</si>
  <si>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</si>
  <si>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</si>
  <si>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</si>
  <si>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</si>
  <si>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</si>
  <si>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</si>
  <si>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</si>
  <si>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</si>
  <si>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</si>
  <si>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</si>
  <si>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</si>
  <si>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</si>
  <si>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</si>
  <si>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</si>
  <si>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</si>
  <si>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</si>
  <si>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</si>
  <si>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</si>
  <si>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</si>
  <si>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</si>
  <si>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</si>
  <si>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</si>
  <si>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</si>
  <si>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</si>
  <si>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</si>
  <si>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</si>
  <si>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</si>
  <si>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</si>
  <si>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</si>
  <si>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</si>
  <si>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</si>
  <si>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</si>
  <si>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</si>
  <si>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</si>
  <si>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</si>
  <si>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</si>
  <si>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</si>
  <si>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</si>
  <si>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</si>
  <si>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</si>
  <si>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</si>
  <si>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</si>
  <si>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</si>
  <si>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</si>
  <si>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</si>
  <si>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</si>
  <si>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</si>
  <si>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</si>
  <si>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</si>
  <si>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</si>
  <si>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</si>
  <si>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</si>
  <si>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</si>
  <si>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</si>
  <si>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</si>
  <si>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</si>
  <si>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</si>
  <si>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</si>
  <si>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</si>
  <si>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</si>
  <si>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</si>
  <si>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</si>
  <si>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</si>
  <si>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</si>
  <si>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</si>
  <si>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</si>
  <si>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</si>
  <si>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</si>
  <si>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</si>
  <si>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</si>
  <si>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</si>
  <si>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</si>
  <si>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</si>
  <si>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</si>
  <si>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</si>
  <si>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</si>
  <si>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</si>
  <si>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</si>
  <si>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</si>
  <si>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</si>
  <si>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</si>
  <si>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</si>
  <si>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</si>
  <si>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</si>
  <si>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</si>
  <si>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</si>
  <si>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</si>
  <si>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</si>
  <si>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</si>
  <si>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</si>
  <si>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</si>
  <si>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</si>
  <si>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</si>
  <si>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</si>
  <si>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</si>
  <si>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</si>
  <si>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</si>
  <si>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</si>
  <si>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</si>
  <si>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</si>
  <si>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</si>
  <si>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</si>
  <si>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</si>
  <si>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</si>
  <si>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</si>
  <si>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</si>
  <si>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</si>
  <si>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</si>
  <si>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</si>
  <si>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</si>
  <si>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</si>
  <si>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</si>
  <si>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</si>
  <si>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</si>
  <si>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</si>
  <si>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</si>
  <si>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</si>
  <si>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</si>
  <si>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</si>
  <si>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</si>
  <si>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</si>
  <si>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</si>
  <si>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</si>
  <si>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</si>
  <si>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</si>
  <si>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</si>
  <si>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</si>
  <si>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</si>
  <si>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</si>
  <si>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</si>
  <si>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</si>
  <si>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</si>
  <si>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</si>
  <si>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</si>
  <si>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</si>
  <si>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</si>
  <si>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</si>
  <si>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</si>
  <si>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</si>
  <si>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</si>
  <si>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</si>
  <si>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</si>
  <si>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</si>
  <si>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</si>
  <si>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</si>
  <si>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</si>
  <si>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</si>
  <si>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</si>
  <si>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</si>
  <si>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</si>
  <si>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</si>
  <si>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</si>
  <si>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</si>
  <si>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</si>
  <si>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</si>
  <si>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</si>
  <si>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</si>
  <si>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</si>
  <si>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</si>
  <si>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</si>
  <si>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</si>
  <si>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</si>
  <si>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</si>
  <si>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</si>
  <si>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</si>
  <si>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</si>
  <si>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</si>
  <si>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</si>
  <si>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</si>
  <si>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</si>
  <si>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</si>
  <si>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</si>
  <si>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</si>
  <si>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</si>
  <si>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</si>
  <si>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</si>
  <si>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</si>
  <si>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</si>
  <si>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</si>
  <si>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</si>
  <si>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</si>
  <si>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</si>
  <si>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</si>
  <si>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</si>
  <si>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</si>
  <si>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</si>
  <si>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</si>
  <si>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</si>
  <si>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</si>
  <si>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</si>
  <si>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</si>
  <si>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</si>
  <si>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</si>
  <si>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</si>
  <si>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</si>
  <si>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</si>
  <si>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</si>
  <si>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</si>
  <si>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</si>
  <si>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</si>
  <si>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</si>
  <si>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</si>
  <si>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</si>
  <si>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</si>
  <si>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</si>
  <si>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</si>
  <si>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</si>
  <si>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</si>
  <si>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</si>
  <si>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</si>
  <si>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</si>
  <si>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</si>
  <si>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</si>
  <si>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</si>
  <si>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</si>
  <si>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</si>
  <si>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</si>
  <si>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</si>
  <si>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</si>
  <si>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</si>
  <si>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</si>
  <si>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</si>
  <si>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</si>
  <si>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</si>
  <si>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</si>
  <si>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</si>
  <si>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</si>
  <si>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</si>
  <si>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</si>
  <si>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</si>
  <si>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</si>
  <si>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</si>
  <si>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</si>
  <si>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</si>
  <si>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</si>
  <si>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</si>
  <si>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</si>
  <si>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</si>
  <si>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</si>
  <si>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</si>
  <si>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</si>
  <si>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</si>
  <si>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</si>
  <si>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</si>
  <si>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</si>
  <si>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</si>
  <si>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</si>
  <si>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</si>
  <si>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</si>
  <si>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</si>
  <si>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</si>
  <si>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</si>
  <si>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</si>
  <si>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</si>
  <si>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</si>
  <si>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</si>
  <si>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</si>
  <si>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</si>
  <si>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</si>
  <si>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</si>
  <si>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</si>
  <si>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</si>
  <si>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</si>
  <si>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</si>
  <si>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</si>
  <si>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</si>
  <si>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</si>
  <si>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</si>
  <si>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</si>
  <si>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</si>
  <si>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</si>
  <si>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</si>
  <si>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</si>
  <si>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</si>
  <si>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</si>
  <si>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</si>
  <si>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</si>
  <si>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</si>
  <si>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</si>
  <si>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</si>
  <si>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</si>
  <si>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</si>
  <si>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</si>
  <si>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</si>
  <si>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</si>
  <si>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</si>
  <si>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</si>
  <si>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</si>
  <si>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</si>
  <si>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</si>
  <si>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</si>
  <si>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</si>
  <si>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</si>
  <si>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</si>
  <si>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</si>
  <si>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</si>
  <si>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</si>
  <si>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</si>
  <si>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</si>
  <si>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</si>
  <si>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</si>
  <si>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</si>
  <si>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</si>
  <si>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</si>
  <si>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</si>
  <si>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</si>
  <si>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</si>
  <si>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</si>
  <si>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</si>
  <si>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</si>
  <si>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</si>
  <si>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</si>
  <si>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</si>
  <si>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</si>
  <si>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</si>
  <si>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</si>
  <si>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</si>
  <si>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</si>
  <si>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</si>
  <si>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</si>
  <si>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</si>
  <si>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</si>
  <si>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</si>
  <si>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</si>
  <si>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</si>
  <si>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</si>
  <si>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</si>
  <si>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</si>
  <si>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</si>
  <si>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</si>
  <si>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</si>
  <si>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</si>
  <si>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</si>
  <si>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</si>
  <si>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</si>
  <si>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</si>
  <si>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</si>
  <si>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</si>
  <si>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</si>
  <si>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</si>
  <si>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</si>
  <si>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</si>
  <si>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</si>
  <si>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</si>
  <si>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</si>
  <si>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</si>
  <si>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</si>
  <si>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</si>
  <si>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</si>
  <si>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</si>
  <si>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</si>
  <si>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</si>
  <si>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</si>
  <si>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</si>
  <si>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</si>
  <si>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</si>
  <si>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</si>
  <si>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</si>
  <si>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</si>
  <si>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</si>
  <si>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</si>
  <si>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</si>
  <si>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</si>
  <si>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</si>
  <si>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</si>
  <si>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</si>
  <si>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</si>
  <si>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</si>
  <si>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</si>
  <si>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</si>
  <si>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</si>
  <si>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</si>
  <si>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</si>
  <si>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</si>
  <si>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</si>
  <si>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</si>
  <si>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</si>
  <si>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</si>
  <si>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</si>
  <si>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</si>
  <si>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</si>
  <si>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</si>
  <si>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</si>
  <si>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</si>
  <si>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</si>
  <si>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</si>
  <si>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</si>
  <si>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</si>
  <si>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</si>
  <si>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</si>
  <si>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</si>
  <si>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</si>
  <si>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</si>
  <si>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</si>
  <si>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</si>
  <si>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</si>
  <si>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</si>
  <si>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</si>
  <si>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</si>
  <si>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</si>
  <si>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</si>
  <si>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</si>
  <si>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</si>
  <si>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</si>
  <si>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</si>
  <si>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</si>
  <si>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</si>
  <si>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</si>
  <si>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</si>
  <si>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</si>
  <si>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</si>
  <si>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</si>
  <si>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</si>
  <si>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</si>
  <si>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</si>
  <si>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</si>
  <si>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</si>
  <si>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</si>
  <si>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</si>
  <si>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</si>
  <si>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</si>
  <si>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</si>
  <si>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</si>
  <si>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</si>
  <si>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</si>
  <si>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</si>
  <si>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</si>
  <si>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</si>
  <si>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</si>
  <si>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</si>
  <si>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</si>
  <si>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</si>
  <si>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</si>
  <si>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</si>
  <si>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</si>
  <si>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</si>
  <si>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</si>
  <si>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</si>
  <si>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</si>
  <si>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</si>
  <si>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</si>
  <si>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</si>
  <si>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</si>
  <si>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</si>
  <si>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</si>
  <si>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</si>
  <si>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</si>
  <si>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</si>
  <si>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</si>
  <si>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</si>
  <si>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</si>
  <si>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</si>
  <si>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</si>
  <si>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</si>
  <si>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</si>
  <si>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</si>
  <si>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</si>
  <si>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</si>
  <si>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</si>
  <si>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</si>
  <si>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</si>
  <si>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</si>
  <si>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</si>
  <si>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</si>
  <si>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</si>
  <si>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</si>
  <si>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</si>
  <si>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</si>
  <si>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</si>
  <si>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</si>
  <si>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</si>
  <si>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</si>
  <si>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</si>
  <si>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</si>
  <si>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</si>
  <si>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</si>
  <si>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</si>
  <si>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</si>
  <si>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</si>
  <si>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</si>
  <si>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</si>
  <si>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</si>
  <si>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</si>
  <si>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</si>
  <si>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</si>
  <si>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</si>
  <si>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</si>
  <si>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</si>
  <si>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</si>
  <si>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</si>
  <si>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</si>
  <si>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</si>
  <si>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</si>
  <si>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</si>
  <si>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</si>
  <si>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</si>
  <si>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</si>
  <si>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</si>
  <si>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</si>
  <si>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</si>
  <si>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</si>
  <si>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</si>
  <si>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</si>
  <si>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</si>
  <si>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</si>
  <si>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</si>
  <si>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</si>
  <si>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</si>
  <si>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</si>
  <si>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</si>
  <si>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</si>
  <si>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</si>
  <si>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</si>
  <si>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</si>
  <si>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</si>
  <si>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</si>
  <si>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</si>
  <si>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</si>
  <si>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</si>
  <si>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</si>
  <si>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</si>
  <si>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</si>
  <si>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</si>
  <si>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</si>
  <si>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</si>
  <si>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</si>
  <si>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</si>
  <si>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</si>
  <si>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</si>
  <si>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</si>
  <si>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</si>
  <si>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</si>
  <si>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</si>
  <si>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</si>
  <si>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</si>
  <si>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</si>
  <si>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</si>
  <si>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</si>
  <si>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</si>
  <si>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</si>
  <si>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</si>
  <si>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</si>
  <si>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</si>
  <si>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</si>
  <si>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</si>
  <si>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</si>
  <si>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</si>
  <si>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</si>
  <si>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</si>
  <si>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</si>
  <si>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</si>
  <si>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</si>
  <si>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</si>
  <si>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</si>
  <si>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</si>
  <si>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</si>
  <si>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</si>
  <si>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</si>
  <si>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</si>
  <si>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</si>
  <si>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</si>
  <si>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</si>
  <si>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</si>
  <si>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</si>
  <si>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</si>
  <si>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</si>
  <si>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</si>
  <si>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</si>
  <si>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</si>
  <si>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</si>
  <si>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</si>
  <si>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</si>
  <si>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</si>
  <si>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</si>
  <si>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</si>
  <si>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</si>
  <si>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</si>
  <si>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</si>
  <si>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</si>
  <si>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</si>
  <si>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</si>
  <si>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</si>
  <si>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</si>
  <si>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</si>
  <si>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</si>
  <si>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</si>
  <si>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</si>
  <si>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</si>
  <si>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</si>
  <si>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</si>
  <si>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</si>
  <si>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</si>
  <si>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</si>
  <si>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</si>
  <si>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</si>
  <si>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</si>
  <si>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</si>
  <si>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</si>
  <si>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</si>
  <si>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</si>
  <si>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</si>
  <si>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</si>
  <si>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</si>
  <si>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</si>
  <si>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</si>
  <si>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</si>
  <si>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</si>
  <si>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</si>
  <si>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</si>
  <si>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</si>
  <si>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</si>
  <si>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</si>
  <si>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</si>
  <si>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</si>
  <si>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</si>
  <si>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</si>
  <si>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</si>
  <si>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</si>
  <si>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</si>
  <si>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</si>
  <si>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</si>
  <si>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</si>
  <si>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</si>
  <si>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</si>
  <si>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</si>
  <si>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</si>
  <si>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</si>
  <si>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</si>
  <si>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</si>
  <si>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</si>
  <si>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</si>
  <si>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</si>
  <si>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</si>
  <si>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</si>
  <si>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</si>
  <si>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</si>
  <si>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</si>
  <si>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</si>
  <si>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</si>
  <si>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</si>
  <si>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</si>
  <si>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</si>
  <si>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</si>
  <si>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</si>
  <si>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</si>
  <si>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</si>
  <si>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</si>
  <si>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</si>
  <si>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</si>
  <si>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</si>
  <si>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</si>
  <si>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</si>
  <si>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</si>
  <si>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</si>
  <si>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</si>
  <si>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</si>
  <si>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</si>
  <si>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</si>
  <si>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</si>
  <si>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</si>
  <si>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</si>
  <si>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</si>
  <si>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</si>
  <si>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</si>
  <si>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</si>
  <si>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</si>
  <si>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</si>
  <si>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</si>
  <si>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</si>
  <si>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</si>
  <si>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</si>
  <si>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</si>
  <si>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</si>
  <si>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</si>
  <si>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</si>
  <si>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</si>
  <si>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</si>
  <si>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</si>
  <si>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</si>
  <si>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</si>
  <si>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</si>
  <si>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</si>
  <si>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</si>
  <si>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</si>
  <si>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</si>
  <si>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</si>
  <si>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</si>
  <si>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</si>
  <si>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</si>
  <si>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</si>
  <si>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</si>
  <si>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</si>
  <si>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</si>
  <si>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</si>
  <si>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</si>
  <si>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</si>
  <si>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</si>
  <si>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</si>
  <si>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</si>
  <si>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</si>
  <si>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</si>
  <si>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</si>
  <si>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</si>
  <si>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</si>
  <si>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</si>
  <si>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</si>
  <si>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</si>
  <si>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</si>
  <si>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</si>
  <si>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</si>
  <si>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</si>
  <si>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</si>
  <si>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</si>
  <si>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</si>
  <si>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</si>
  <si>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</si>
  <si>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</si>
  <si>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</si>
  <si>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</si>
  <si>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</si>
  <si>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</si>
  <si>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</si>
  <si>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</si>
  <si>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</si>
  <si>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</si>
  <si>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</si>
  <si>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</si>
  <si>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</si>
  <si>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</si>
  <si>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</si>
  <si>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</si>
  <si>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</si>
  <si>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</si>
  <si>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</si>
  <si>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</si>
  <si>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</si>
  <si>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</si>
  <si>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</si>
  <si>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</si>
  <si>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</si>
  <si>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</si>
  <si>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</si>
  <si>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</si>
  <si>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</si>
  <si>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</si>
  <si>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</si>
  <si>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</si>
  <si>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</si>
  <si>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</si>
  <si>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</si>
  <si>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</si>
  <si>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</si>
  <si>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</si>
  <si>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</si>
  <si>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</si>
  <si>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</si>
  <si>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</si>
  <si>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</si>
  <si>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</si>
  <si>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</si>
  <si>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</si>
  <si>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</si>
  <si>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</si>
  <si>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</si>
  <si>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</si>
  <si>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</si>
  <si>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</si>
  <si>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</si>
  <si>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</si>
  <si>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</si>
  <si>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</si>
  <si>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</si>
  <si>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</si>
  <si>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</si>
  <si>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</si>
  <si>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</si>
  <si>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</si>
  <si>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</si>
  <si>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</si>
  <si>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</si>
  <si>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</si>
  <si>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</si>
  <si>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</si>
  <si>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</si>
  <si>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</si>
  <si>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</si>
  <si>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</si>
  <si>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</si>
  <si>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</si>
  <si>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</si>
  <si>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</si>
  <si>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</si>
  <si>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</si>
  <si>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</si>
  <si>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</si>
  <si>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</si>
  <si>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</si>
  <si>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</si>
  <si>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</si>
  <si>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</si>
  <si>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</si>
  <si>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</si>
  <si>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</si>
  <si>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</si>
  <si>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</si>
  <si>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</si>
  <si>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</si>
  <si>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</si>
  <si>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</si>
  <si>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</si>
  <si>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</si>
  <si>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</si>
  <si>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</si>
  <si>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</si>
  <si>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</si>
  <si>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</si>
  <si>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</si>
  <si>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</si>
  <si>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</si>
  <si>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</si>
  <si>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</si>
  <si>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</si>
  <si>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</si>
  <si>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</si>
  <si>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</si>
  <si>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</si>
  <si>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</si>
  <si>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</si>
  <si>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</si>
  <si>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</si>
  <si>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</si>
  <si>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</si>
  <si>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</si>
  <si>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</si>
  <si>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</si>
  <si>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</si>
  <si>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</si>
  <si>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</si>
  <si>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</si>
  <si>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</si>
  <si>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</si>
  <si>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</si>
  <si>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</si>
  <si>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</si>
  <si>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</si>
  <si>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</si>
  <si>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</si>
  <si>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</si>
  <si>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</si>
  <si>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</si>
  <si>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</si>
  <si>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</si>
  <si>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</si>
  <si>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</si>
  <si>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</si>
  <si>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</si>
  <si>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</si>
  <si>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</si>
  <si>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</si>
  <si>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</si>
  <si>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</si>
  <si>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</si>
  <si>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</si>
  <si>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</si>
  <si>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</si>
  <si>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</si>
  <si>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</si>
  <si>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</si>
  <si>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</si>
  <si>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</si>
  <si>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</si>
  <si>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</si>
  <si>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</si>
  <si>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</si>
  <si>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</si>
  <si>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</si>
  <si>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</si>
  <si>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</si>
  <si>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</si>
  <si>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</si>
  <si>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</si>
  <si>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</si>
  <si>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</si>
  <si>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</si>
  <si>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</si>
  <si>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</si>
  <si>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</si>
  <si>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</si>
  <si>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</si>
  <si>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</si>
  <si>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</si>
  <si>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</si>
  <si>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</si>
  <si>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</si>
  <si>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</si>
  <si>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</si>
  <si>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</si>
  <si>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</si>
  <si>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</si>
  <si>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</si>
  <si>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</si>
  <si>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</si>
  <si>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</si>
  <si>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</si>
  <si>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</si>
  <si>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</si>
  <si>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</si>
  <si>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</si>
  <si>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</si>
  <si>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</si>
  <si>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</si>
  <si>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</si>
  <si>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</si>
  <si>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</si>
  <si>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</si>
  <si>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</si>
  <si>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</si>
  <si>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</si>
  <si>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</si>
  <si>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</si>
  <si>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</si>
  <si>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</si>
  <si>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</si>
  <si>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</si>
  <si>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</si>
  <si>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</si>
  <si>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</si>
  <si>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</si>
  <si>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</si>
  <si>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</si>
  <si>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</si>
  <si>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</si>
  <si>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</si>
  <si>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</si>
  <si>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</si>
  <si>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</si>
  <si>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</si>
  <si>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</si>
  <si>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</si>
  <si>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</si>
  <si>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</si>
  <si>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</si>
  <si>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</si>
  <si>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</si>
  <si>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</si>
  <si>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</si>
  <si>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</si>
  <si>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</si>
  <si>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</si>
  <si>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</si>
  <si>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</si>
  <si>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</si>
  <si>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</si>
  <si>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</si>
  <si>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</si>
  <si>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</si>
  <si>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</si>
  <si>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</si>
  <si>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</si>
  <si>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</si>
  <si>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</si>
  <si>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</si>
  <si>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</si>
  <si>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</si>
  <si>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</si>
  <si>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</si>
  <si>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</si>
  <si>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</si>
  <si>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</si>
  <si>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</si>
  <si>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</si>
  <si>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</si>
  <si>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</si>
  <si>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</si>
  <si>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</si>
  <si>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</si>
  <si>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</si>
  <si>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</si>
  <si>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</si>
  <si>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</si>
  <si>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</si>
  <si>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</si>
  <si>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</si>
  <si>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</si>
  <si>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</si>
  <si>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</si>
  <si>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</si>
  <si>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</si>
  <si>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</si>
  <si>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</si>
  <si>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</si>
  <si>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</si>
  <si>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</si>
  <si>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</si>
  <si>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</si>
  <si>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</si>
  <si>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</si>
  <si>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</si>
  <si>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</si>
  <si>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</si>
  <si>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</si>
  <si>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</si>
  <si>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</si>
  <si>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</si>
  <si>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</si>
  <si>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</si>
  <si>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</si>
  <si>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</si>
  <si>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</si>
  <si>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</si>
  <si>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</si>
  <si>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</si>
  <si>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</si>
  <si>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</si>
  <si>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</si>
  <si>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</si>
  <si>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</si>
  <si>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</si>
  <si>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</si>
  <si>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</si>
  <si>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</si>
  <si>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</si>
  <si>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</si>
  <si>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</si>
  <si>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</si>
  <si>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</si>
  <si>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</si>
  <si>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</si>
  <si>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</si>
  <si>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</si>
  <si>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</si>
  <si>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</si>
  <si>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</si>
  <si>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</si>
  <si>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</si>
  <si>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</si>
  <si>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</si>
  <si>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</si>
  <si>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</si>
  <si>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</si>
  <si>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</si>
  <si>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</si>
  <si>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</si>
  <si>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</si>
  <si>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</si>
  <si>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</si>
  <si>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</si>
  <si>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</si>
  <si>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</si>
  <si>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</si>
  <si>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</si>
  <si>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</si>
  <si>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</si>
  <si>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</si>
  <si>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</si>
  <si>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</si>
  <si>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</si>
  <si>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</si>
  <si>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</si>
  <si>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</si>
  <si>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</si>
  <si>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</si>
  <si>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</si>
  <si>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</si>
  <si>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</si>
  <si>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</si>
  <si>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</si>
  <si>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</si>
  <si>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</si>
  <si>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</si>
  <si>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</si>
  <si>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</si>
  <si>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</si>
  <si>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</si>
  <si>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</si>
  <si>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</si>
  <si>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</si>
  <si>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</si>
  <si>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</si>
  <si>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</si>
  <si>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</si>
  <si>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</si>
  <si>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</si>
  <si>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</si>
  <si>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</si>
  <si>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</si>
  <si>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</si>
  <si>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</si>
  <si>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</si>
  <si>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</si>
  <si>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</si>
  <si>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</si>
  <si>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</si>
  <si>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</si>
  <si>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</si>
  <si>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</si>
  <si>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</si>
  <si>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</si>
  <si>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</si>
  <si>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</si>
  <si>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</si>
  <si>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</si>
  <si>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</si>
  <si>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</si>
  <si>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</si>
  <si>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</si>
  <si>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</si>
  <si>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</si>
  <si>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</si>
  <si>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</si>
  <si>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</si>
  <si>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</si>
  <si>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</si>
  <si>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</si>
  <si>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</si>
  <si>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</si>
  <si>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</si>
  <si>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</si>
  <si>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</si>
  <si>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</si>
  <si>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</si>
  <si>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</si>
  <si>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</si>
  <si>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</si>
  <si>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</si>
  <si>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</si>
  <si>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</si>
  <si>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</si>
  <si>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</si>
  <si>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</si>
  <si>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</si>
  <si>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</si>
  <si>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</si>
  <si>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</si>
  <si>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</si>
  <si>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</si>
  <si>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</si>
  <si>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</si>
  <si>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</si>
  <si>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</si>
  <si>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</si>
  <si>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</si>
  <si>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</si>
  <si>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</si>
  <si>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</si>
  <si>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</si>
  <si>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</si>
  <si>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</si>
  <si>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</si>
  <si>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</si>
  <si>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</si>
  <si>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</si>
  <si>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</si>
  <si>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</si>
  <si>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</si>
  <si>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</si>
  <si>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</si>
  <si>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</si>
  <si>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</si>
  <si>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</si>
  <si>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</si>
  <si>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</si>
  <si>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</si>
  <si>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</si>
  <si>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</si>
  <si>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</si>
  <si>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</si>
  <si>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</si>
  <si>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</si>
  <si>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</si>
  <si>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</si>
  <si>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</si>
  <si>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</si>
  <si>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</si>
  <si>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</si>
  <si>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</si>
  <si>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</si>
  <si>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</si>
  <si>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</si>
  <si>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</si>
  <si>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</si>
  <si>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</si>
  <si>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</si>
  <si>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</si>
  <si>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</si>
  <si>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</si>
  <si>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</si>
  <si>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</si>
  <si>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</si>
  <si>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</si>
  <si>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</si>
  <si>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</si>
  <si>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</si>
  <si>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</si>
  <si>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</si>
  <si>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</si>
  <si>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</si>
  <si>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</si>
  <si>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</si>
  <si>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</si>
  <si>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</si>
  <si>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</si>
  <si>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</si>
  <si>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</si>
  <si>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</si>
  <si>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</si>
  <si>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</si>
  <si>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</si>
  <si>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</si>
  <si>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</si>
  <si>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</si>
  <si>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</si>
  <si>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</si>
  <si>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</si>
  <si>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</si>
  <si>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</si>
  <si>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</si>
  <si>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</si>
  <si>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</si>
  <si>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</si>
  <si>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</si>
  <si>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</si>
  <si>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</si>
  <si>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</si>
  <si>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</si>
  <si>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</si>
  <si>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</si>
  <si>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</si>
  <si>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</si>
  <si>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</si>
  <si>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</si>
  <si>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</si>
  <si>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</si>
  <si>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</si>
  <si>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</si>
  <si>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</si>
  <si>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</si>
  <si>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</si>
  <si>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</si>
  <si>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</si>
  <si>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</si>
  <si>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</si>
  <si>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</si>
  <si>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</si>
  <si>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</si>
  <si>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</si>
  <si>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</si>
  <si>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</si>
  <si>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</si>
  <si>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</si>
  <si>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</si>
  <si>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</si>
  <si>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</si>
  <si>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</si>
  <si>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</si>
  <si>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</si>
  <si>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</si>
  <si>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</si>
  <si>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</si>
  <si>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</si>
  <si>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</si>
  <si>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</si>
  <si>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</si>
  <si>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</si>
  <si>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</si>
  <si>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</si>
  <si>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</si>
  <si>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</si>
  <si>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</si>
  <si>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</si>
  <si>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</si>
  <si>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</si>
  <si>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</si>
  <si>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</si>
  <si>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</si>
  <si>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</si>
  <si>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</si>
  <si>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</si>
  <si>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</si>
  <si>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</si>
  <si>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</si>
  <si>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</si>
  <si>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</si>
  <si>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</si>
  <si>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</si>
  <si>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</si>
  <si>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</si>
  <si>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</si>
  <si>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</si>
  <si>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</si>
  <si>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</si>
  <si>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</si>
  <si>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</si>
  <si>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</si>
  <si>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</si>
  <si>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</si>
  <si>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</si>
  <si>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</si>
  <si>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</si>
  <si>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</si>
  <si>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</si>
  <si>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</si>
  <si>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</si>
  <si>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</si>
  <si>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</si>
  <si>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</si>
  <si>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</si>
  <si>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</si>
  <si>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</si>
  <si>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</si>
  <si>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</si>
  <si>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</si>
  <si>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</si>
  <si>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</si>
  <si>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</si>
  <si>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</si>
  <si>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</si>
  <si>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</si>
  <si>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</si>
  <si>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</si>
  <si>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</si>
  <si>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</si>
  <si>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</si>
  <si>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</si>
  <si>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</si>
  <si>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</si>
  <si>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</si>
  <si>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</si>
  <si>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</si>
  <si>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</si>
  <si>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</si>
  <si>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</si>
  <si>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</si>
  <si>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</si>
  <si>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</si>
  <si>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</si>
  <si>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</si>
  <si>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</si>
  <si>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</si>
  <si>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</si>
  <si>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</si>
  <si>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</si>
  <si>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</si>
  <si>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</si>
  <si>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</si>
  <si>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</si>
  <si>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</si>
  <si>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</si>
  <si>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</si>
  <si>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</si>
  <si>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</si>
  <si>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</si>
  <si>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</si>
  <si>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</si>
  <si>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</si>
  <si>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</si>
  <si>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</si>
  <si>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</si>
  <si>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</si>
  <si>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</si>
  <si>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</si>
  <si>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</si>
  <si>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</si>
  <si>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</si>
  <si>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</si>
  <si>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</si>
  <si>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</si>
  <si>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</si>
  <si>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</si>
  <si>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</si>
  <si>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</si>
  <si>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</si>
  <si>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</si>
  <si>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</si>
  <si>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</si>
  <si>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</si>
  <si>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</si>
  <si>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</si>
  <si>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</si>
  <si>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</si>
  <si>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</si>
  <si>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</si>
  <si>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</si>
  <si>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</si>
  <si>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</si>
  <si>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</si>
  <si>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</si>
  <si>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</si>
  <si>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</si>
  <si>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</si>
  <si>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</si>
  <si>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</si>
  <si>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</si>
  <si>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</si>
  <si>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</si>
  <si>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</si>
  <si>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</si>
  <si>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</si>
  <si>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</si>
  <si>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</si>
  <si>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</si>
  <si>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</si>
  <si>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</si>
  <si>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</si>
  <si>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</si>
  <si>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</si>
  <si>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</si>
  <si>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</si>
  <si>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</si>
  <si>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</si>
  <si>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</si>
  <si>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</si>
  <si>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</si>
  <si>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</si>
  <si>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</si>
  <si>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</si>
  <si>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</si>
  <si>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</si>
  <si>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</si>
  <si>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</si>
  <si>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</si>
  <si>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</si>
  <si>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</si>
  <si>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</si>
  <si>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</si>
  <si>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</si>
  <si>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</si>
  <si>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</si>
  <si>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</si>
  <si>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</si>
  <si>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</si>
  <si>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</si>
  <si>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</si>
  <si>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</si>
  <si>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</si>
  <si>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</si>
  <si>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</si>
  <si>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</si>
  <si>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</si>
  <si>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</si>
  <si>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</si>
  <si>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</si>
  <si>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</si>
  <si>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</si>
  <si>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</si>
  <si>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</si>
  <si>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</si>
  <si>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</si>
  <si>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</si>
  <si>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</si>
  <si>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</si>
  <si>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</si>
  <si>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</si>
  <si>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</si>
  <si>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</si>
  <si>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</si>
  <si>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</si>
  <si>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</si>
  <si>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</si>
  <si>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</si>
  <si>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</si>
  <si>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</si>
  <si>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</si>
  <si>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</si>
  <si>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</si>
  <si>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</si>
  <si>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</si>
  <si>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</si>
  <si>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</si>
  <si>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</si>
  <si>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</si>
  <si>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</si>
  <si>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</si>
  <si>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</si>
  <si>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</si>
  <si>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</si>
  <si>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</si>
  <si>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</si>
  <si>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</si>
  <si>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</si>
  <si>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</si>
  <si>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</si>
  <si>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</si>
  <si>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</si>
  <si>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</si>
  <si>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</si>
  <si>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</si>
  <si>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</si>
  <si>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</si>
  <si>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</si>
  <si>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</si>
  <si>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</si>
  <si>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</si>
  <si>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</si>
  <si>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</si>
  <si>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</si>
  <si>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</si>
  <si>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</si>
  <si>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</si>
  <si>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</si>
  <si>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</si>
  <si>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</si>
  <si>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</si>
  <si>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</si>
  <si>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</si>
  <si>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</si>
  <si>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</si>
  <si>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</si>
  <si>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</si>
  <si>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</si>
  <si>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</si>
  <si>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</si>
  <si>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</si>
  <si>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</si>
  <si>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</si>
  <si>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</si>
  <si>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</si>
  <si>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</si>
  <si>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</si>
  <si>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</si>
  <si>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</si>
  <si>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</si>
  <si>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</si>
  <si>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</si>
  <si>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</si>
  <si>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</si>
  <si>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</si>
  <si>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</si>
  <si>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</si>
  <si>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</si>
  <si>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</si>
  <si>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</si>
  <si>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</si>
  <si>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</si>
  <si>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</si>
  <si>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</si>
  <si>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</si>
  <si>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</si>
  <si>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</si>
  <si>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</si>
  <si>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</si>
  <si>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</si>
  <si>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</si>
  <si>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</si>
  <si>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</si>
  <si>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</si>
  <si>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</si>
  <si>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</si>
  <si>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</si>
  <si>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</si>
  <si>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</si>
  <si>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</si>
  <si>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</si>
  <si>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</si>
  <si>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</si>
  <si>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</si>
  <si>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</si>
  <si>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</si>
  <si>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</si>
  <si>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</si>
  <si>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</si>
  <si>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</si>
  <si>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</si>
  <si>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</si>
  <si>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</si>
  <si>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</si>
  <si>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</si>
  <si>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</si>
  <si>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</si>
  <si>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</si>
  <si>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</si>
  <si>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</si>
  <si>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</si>
  <si>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</si>
  <si>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</si>
  <si>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</si>
  <si>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</si>
  <si>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</si>
  <si>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</si>
  <si>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</si>
  <si>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</si>
  <si>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</si>
  <si>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</si>
  <si>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</si>
  <si>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</si>
  <si>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</si>
  <si>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</si>
  <si>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</si>
  <si>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</si>
  <si>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</si>
  <si>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</si>
  <si>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</si>
  <si>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</si>
  <si>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</si>
  <si>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</si>
  <si>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</si>
  <si>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</si>
  <si>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</si>
  <si>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</si>
  <si>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</si>
  <si>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</si>
  <si>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</si>
  <si>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</si>
  <si>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</si>
  <si>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</si>
  <si>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</si>
  <si>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</si>
  <si>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</si>
  <si>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</si>
  <si>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</si>
  <si>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</si>
  <si>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</si>
  <si>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</si>
  <si>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</si>
  <si>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</si>
  <si>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</si>
  <si>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</si>
  <si>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</si>
  <si>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</si>
  <si>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</si>
  <si>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</si>
  <si>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</si>
  <si>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</si>
  <si>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</si>
  <si>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</si>
  <si>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</si>
  <si>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</si>
  <si>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</si>
  <si>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</si>
  <si>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</si>
  <si>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</si>
  <si>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</si>
  <si>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</si>
  <si>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</si>
  <si>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</si>
  <si>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</si>
  <si>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</si>
  <si>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</si>
  <si>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</si>
  <si>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</si>
  <si>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</si>
  <si>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</si>
  <si>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</si>
  <si>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</si>
  <si>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</si>
  <si>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</si>
  <si>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</si>
  <si>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</si>
  <si>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</si>
  <si>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</si>
  <si>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</si>
  <si>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</si>
  <si>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</si>
  <si>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</si>
  <si>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</si>
  <si>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</si>
  <si>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</si>
  <si>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</si>
  <si>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</si>
  <si>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</si>
  <si>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</si>
  <si>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</si>
  <si>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</si>
  <si>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</si>
  <si>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</si>
  <si>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</si>
  <si>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</si>
  <si>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</si>
  <si>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</si>
  <si>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</si>
  <si>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</si>
  <si>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</si>
  <si>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</si>
  <si>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</si>
  <si>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</si>
  <si>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</si>
  <si>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</si>
  <si>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</si>
  <si>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</si>
  <si>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</si>
  <si>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</si>
  <si>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</si>
  <si>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</si>
  <si>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</si>
  <si>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</si>
  <si>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</si>
  <si>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</si>
  <si>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</si>
  <si>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</si>
  <si>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</si>
  <si>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</si>
  <si>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</si>
  <si>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</si>
  <si>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</si>
  <si>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</si>
  <si>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</si>
  <si>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</si>
  <si>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</si>
  <si>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</si>
  <si>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</si>
  <si>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</si>
  <si>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</si>
  <si>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</si>
  <si>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</si>
  <si>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</si>
  <si>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</si>
  <si>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</si>
  <si>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</si>
  <si>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</si>
  <si>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</si>
  <si>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</si>
  <si>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</si>
  <si>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</si>
  <si>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</si>
  <si>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</si>
  <si>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</si>
  <si>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</si>
  <si>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</si>
  <si>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</si>
  <si>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</si>
  <si>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</si>
  <si>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</si>
  <si>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</si>
  <si>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</si>
  <si>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</si>
  <si>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</si>
  <si>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</si>
  <si>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</si>
  <si>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</si>
  <si>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</si>
  <si>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</si>
  <si>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</si>
  <si>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</si>
  <si>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</si>
  <si>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</si>
  <si>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</si>
  <si>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</si>
  <si>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</si>
  <si>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</si>
  <si>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</si>
  <si>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</si>
  <si>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</si>
  <si>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</si>
  <si>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</si>
  <si>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</si>
  <si>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</si>
  <si>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</si>
  <si>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</si>
  <si>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</si>
  <si>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</si>
  <si>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</si>
  <si>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</si>
  <si>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</si>
  <si>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</si>
  <si>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</si>
  <si>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</si>
  <si>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</si>
  <si>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</si>
  <si>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</si>
  <si>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</si>
  <si>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</si>
  <si>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</si>
  <si>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</si>
  <si>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</si>
  <si>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</si>
  <si>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</si>
  <si>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</si>
  <si>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</si>
  <si>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</si>
  <si>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</si>
  <si>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</si>
  <si>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</si>
  <si>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</si>
  <si>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</si>
  <si>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</si>
  <si>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</si>
  <si>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</si>
  <si>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</si>
  <si>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</si>
  <si>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</si>
  <si>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</si>
  <si>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</si>
  <si>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</si>
  <si>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</si>
  <si>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</si>
  <si>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</si>
  <si>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</si>
  <si>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</si>
  <si>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</si>
  <si>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</si>
  <si>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</si>
  <si>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</si>
  <si>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</si>
  <si>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</si>
  <si>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</si>
  <si>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</si>
  <si>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</si>
  <si>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</si>
  <si>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</si>
  <si>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</si>
  <si>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</si>
  <si>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</si>
  <si>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</si>
  <si>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</si>
  <si>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</si>
  <si>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</si>
  <si>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</si>
  <si>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</si>
  <si>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</si>
  <si>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</si>
  <si>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</si>
  <si>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</si>
  <si>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</si>
  <si>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</si>
  <si>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</si>
  <si>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</si>
  <si>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</si>
  <si>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</si>
  <si>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</si>
  <si>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</si>
  <si>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</si>
  <si>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</si>
  <si>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</si>
  <si>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</si>
  <si>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</si>
  <si>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</si>
  <si>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</si>
  <si>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</si>
  <si>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</si>
  <si>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</si>
  <si>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</si>
  <si>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</si>
  <si>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</si>
  <si>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</si>
  <si>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</si>
  <si>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</si>
  <si>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</si>
  <si>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</si>
  <si>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</si>
  <si>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</si>
  <si>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</si>
  <si>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</si>
  <si>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</si>
  <si>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</si>
  <si>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</si>
  <si>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</si>
  <si>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</si>
  <si>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</si>
  <si>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</si>
  <si>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</si>
  <si>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</si>
  <si>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</si>
  <si>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</si>
  <si>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</si>
  <si>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</si>
  <si>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</si>
  <si>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</si>
  <si>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</si>
  <si>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</si>
  <si>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</si>
  <si>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</si>
  <si>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</si>
  <si>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</si>
  <si>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</si>
  <si>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</si>
  <si>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</si>
  <si>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</si>
  <si>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</si>
  <si>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</si>
  <si>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</si>
  <si>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</si>
  <si>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</si>
  <si>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</si>
  <si>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</si>
  <si>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</si>
  <si>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</si>
  <si>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</si>
  <si>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</si>
  <si>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</si>
  <si>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</si>
  <si>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</si>
  <si>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</si>
  <si>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</si>
  <si>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</si>
  <si>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</si>
  <si>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</si>
  <si>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</si>
  <si>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</si>
  <si>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</si>
  <si>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</si>
  <si>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</si>
  <si>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</si>
  <si>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</si>
  <si>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</si>
  <si>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</si>
  <si>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</si>
  <si>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</si>
  <si>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</si>
  <si>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</si>
  <si>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</si>
  <si>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</si>
  <si>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</si>
  <si>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</si>
  <si>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</si>
  <si>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</si>
  <si>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</si>
  <si>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</si>
  <si>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</si>
  <si>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</si>
  <si>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</si>
  <si>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</si>
  <si>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</si>
  <si>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</si>
  <si>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</si>
  <si>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</si>
  <si>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</si>
  <si>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</si>
  <si>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</si>
  <si>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</si>
  <si>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</si>
  <si>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</si>
  <si>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</si>
  <si>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</si>
  <si>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</si>
  <si>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</si>
  <si>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</si>
  <si>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</si>
  <si>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</si>
  <si>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</si>
  <si>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</si>
  <si>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</si>
  <si>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</si>
  <si>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</si>
  <si>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</si>
  <si>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</si>
  <si>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</si>
  <si>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</si>
  <si>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</si>
  <si>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</si>
  <si>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</si>
  <si>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</si>
  <si>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</si>
  <si>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</si>
  <si>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</si>
  <si>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</si>
  <si>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</si>
  <si>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</si>
  <si>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</si>
  <si>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</si>
  <si>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</si>
  <si>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</si>
  <si>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</si>
  <si>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</si>
  <si>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</si>
  <si>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</si>
  <si>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</si>
  <si>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</si>
  <si>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</si>
  <si>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</si>
  <si>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</si>
  <si>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</si>
  <si>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</si>
  <si>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</si>
  <si>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</si>
  <si>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</si>
  <si>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</si>
  <si>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</si>
  <si>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</si>
  <si>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</si>
  <si>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</si>
  <si>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</si>
  <si>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</si>
  <si>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</si>
  <si>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</si>
  <si>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</si>
  <si>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</si>
  <si>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</si>
  <si>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</si>
  <si>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</si>
  <si>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</si>
  <si>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</si>
  <si>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</si>
  <si>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</si>
  <si>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</si>
  <si>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</si>
  <si>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</si>
  <si>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</si>
  <si>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</si>
  <si>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</si>
  <si>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</si>
  <si>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</si>
  <si>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</si>
  <si>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</si>
  <si>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</si>
  <si>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</si>
  <si>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</si>
  <si>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</si>
  <si>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</si>
  <si>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</si>
  <si>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</si>
  <si>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</si>
  <si>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</si>
  <si>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</si>
  <si>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</si>
  <si>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</si>
  <si>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</si>
  <si>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</si>
  <si>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</si>
  <si>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</si>
  <si>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</si>
  <si>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</si>
  <si>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</si>
  <si>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</si>
  <si>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</si>
  <si>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</si>
  <si>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</si>
  <si>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</si>
  <si>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</si>
  <si>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</si>
  <si>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</si>
  <si>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</si>
  <si>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</si>
  <si>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</si>
  <si>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</si>
  <si>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</si>
  <si>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</si>
  <si>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</si>
  <si>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</si>
  <si>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</si>
  <si>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</si>
  <si>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</si>
  <si>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</si>
  <si>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</si>
  <si>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</si>
  <si>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</si>
  <si>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</si>
  <si>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</si>
  <si>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</si>
  <si>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</si>
  <si>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</si>
  <si>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</si>
  <si>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</si>
  <si>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</si>
  <si>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</si>
  <si>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</si>
  <si>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</si>
  <si>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</si>
  <si>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</si>
  <si>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</si>
  <si>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</si>
  <si>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</si>
  <si>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</si>
  <si>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</si>
  <si>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</si>
  <si>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</si>
  <si>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</si>
  <si>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</si>
  <si>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</si>
  <si>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</si>
  <si>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</si>
  <si>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</si>
  <si>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</si>
  <si>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</si>
  <si>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</si>
  <si>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</si>
  <si>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</si>
  <si>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</si>
  <si>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</si>
  <si>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</si>
  <si>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</si>
  <si>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</si>
  <si>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</si>
  <si>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</si>
  <si>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</si>
  <si>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</si>
  <si>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</si>
  <si>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</si>
  <si>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</si>
  <si>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</si>
  <si>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</si>
  <si>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</si>
  <si>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</si>
  <si>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</si>
  <si>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</si>
  <si>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</si>
  <si>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</si>
  <si>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</si>
  <si>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</si>
  <si>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</si>
  <si>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</si>
  <si>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</si>
  <si>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</si>
  <si>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</si>
  <si>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</si>
  <si>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</si>
  <si>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</si>
  <si>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</si>
  <si>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</si>
  <si>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</si>
  <si>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</si>
  <si>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</si>
  <si>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</si>
  <si>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</si>
  <si>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</si>
  <si>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</si>
  <si>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</si>
  <si>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</si>
  <si>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</si>
  <si>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</si>
  <si>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</si>
  <si>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</si>
  <si>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</si>
  <si>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</si>
  <si>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</si>
  <si>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</si>
  <si>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</si>
  <si>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</si>
  <si>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</si>
  <si>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</si>
  <si>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</si>
  <si>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</si>
  <si>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</si>
  <si>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</si>
  <si>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</si>
  <si>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</si>
  <si>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</si>
  <si>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</si>
  <si>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</si>
  <si>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</si>
  <si>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</si>
  <si>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</si>
  <si>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</si>
  <si>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</si>
  <si>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</si>
  <si>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</si>
  <si>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</si>
  <si>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</si>
  <si>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</si>
  <si>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</si>
  <si>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</si>
  <si>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</si>
  <si>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</si>
  <si>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</si>
  <si>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</si>
  <si>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</si>
  <si>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</si>
  <si>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</si>
  <si>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</si>
  <si>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</si>
  <si>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</si>
  <si>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</si>
  <si>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</si>
  <si>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</si>
  <si>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</si>
  <si>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</si>
  <si>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</si>
  <si>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</si>
  <si>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</si>
  <si>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</si>
  <si>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</si>
  <si>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</si>
  <si>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</si>
  <si>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</si>
  <si>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</si>
  <si>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</si>
  <si>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</si>
  <si>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</si>
  <si>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</si>
  <si>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</si>
  <si>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</si>
  <si>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</si>
  <si>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</si>
  <si>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</si>
  <si>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</si>
  <si>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</si>
  <si>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</si>
  <si>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</si>
  <si>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</si>
  <si>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</si>
  <si>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</si>
  <si>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</si>
  <si>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</si>
  <si>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</si>
  <si>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</si>
  <si>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</si>
  <si>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</si>
  <si>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</si>
  <si>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</si>
  <si>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</si>
  <si>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</si>
  <si>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</si>
  <si>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</si>
  <si>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</si>
  <si>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</si>
  <si>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</si>
  <si>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</si>
  <si>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</si>
  <si>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</si>
  <si>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</si>
  <si>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</si>
  <si>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</si>
  <si>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</si>
  <si>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</si>
  <si>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</si>
  <si>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</si>
  <si>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</si>
  <si>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</si>
  <si>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</si>
  <si>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</si>
  <si>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</si>
  <si>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</si>
  <si>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</si>
  <si>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</si>
  <si>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</si>
  <si>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</si>
  <si>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</si>
  <si>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</si>
  <si>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</si>
  <si>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</si>
  <si>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</si>
  <si>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</si>
  <si>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</si>
  <si>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</si>
  <si>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</si>
  <si>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</si>
  <si>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</si>
  <si>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</si>
  <si>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</si>
  <si>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</si>
  <si>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</si>
  <si>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</si>
  <si>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</si>
  <si>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</si>
  <si>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</si>
  <si>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</si>
  <si>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</si>
  <si>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</si>
  <si>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</si>
  <si>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</si>
  <si>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</si>
  <si>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</si>
  <si>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</si>
  <si>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</si>
  <si>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</si>
  <si>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</si>
  <si>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</si>
  <si>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</si>
  <si>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</si>
  <si>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</si>
  <si>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</si>
  <si>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</si>
  <si>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</si>
  <si>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</si>
  <si>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</si>
  <si>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</si>
  <si>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</si>
  <si>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</si>
  <si>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</si>
  <si>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</si>
  <si>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</si>
  <si>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</si>
  <si>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</si>
  <si>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</si>
  <si>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</si>
  <si>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</si>
  <si>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</si>
  <si>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</si>
  <si>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</si>
  <si>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</si>
  <si>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</si>
  <si>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</si>
  <si>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</si>
  <si>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</si>
  <si>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</si>
  <si>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</si>
  <si>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</si>
  <si>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</si>
  <si>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</si>
  <si>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</si>
  <si>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</si>
  <si>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</si>
  <si>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</si>
  <si>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</si>
  <si>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</si>
  <si>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</si>
  <si>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</si>
  <si>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</si>
  <si>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</si>
  <si>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</si>
  <si>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</si>
  <si>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</si>
  <si>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</si>
  <si>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</si>
  <si>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</si>
  <si>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</si>
  <si>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</si>
  <si>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</si>
  <si>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</si>
  <si>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</si>
  <si>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</si>
  <si>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</si>
  <si>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</si>
  <si>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</si>
  <si>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</si>
  <si>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</si>
  <si>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</si>
  <si>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</si>
  <si>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</si>
  <si>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</si>
  <si>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</si>
  <si>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</si>
  <si>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</si>
  <si>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</si>
  <si>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</si>
  <si>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</si>
  <si>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</si>
  <si>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</si>
  <si>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</si>
  <si>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</si>
  <si>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</si>
  <si>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</si>
  <si>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</si>
  <si>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</si>
  <si>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</si>
  <si>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</si>
  <si>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</si>
  <si>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</si>
  <si>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</si>
  <si>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</si>
  <si>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</si>
  <si>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</si>
  <si>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</si>
  <si>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</si>
  <si>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</si>
  <si>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</si>
  <si>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</si>
  <si>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</si>
  <si>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</si>
  <si>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</si>
  <si>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</si>
  <si>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</si>
  <si>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</si>
  <si>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</si>
  <si>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</si>
  <si>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</si>
  <si>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</si>
  <si>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</si>
  <si>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</si>
  <si>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</si>
  <si>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</si>
  <si>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</si>
  <si>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</si>
  <si>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</si>
  <si>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</si>
  <si>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</si>
  <si>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</si>
  <si>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</si>
  <si>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</si>
  <si>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</si>
  <si>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</si>
  <si>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</si>
  <si>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</si>
  <si>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</si>
  <si>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</si>
  <si>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</si>
  <si>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</si>
  <si>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</si>
  <si>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</si>
  <si>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</si>
  <si>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</si>
  <si>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</si>
  <si>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</si>
  <si>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</si>
  <si>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</si>
  <si>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</si>
  <si>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</si>
  <si>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</si>
  <si>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</si>
  <si>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</si>
  <si>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</si>
  <si>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</si>
  <si>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</si>
  <si>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</si>
  <si>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</si>
  <si>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</si>
  <si>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</si>
  <si>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</si>
  <si>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</si>
  <si>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</si>
  <si>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</si>
  <si>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</si>
  <si>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</si>
  <si>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</si>
  <si>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</si>
  <si>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</si>
  <si>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</si>
  <si>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</si>
  <si>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</si>
  <si>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</si>
  <si>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</si>
  <si>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</si>
  <si>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</si>
  <si>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</si>
  <si>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</si>
  <si>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</si>
  <si>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</si>
  <si>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</si>
  <si>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</si>
  <si>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</si>
  <si>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</si>
  <si>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</si>
  <si>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</si>
  <si>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</si>
  <si>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</si>
  <si>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</si>
  <si>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</si>
  <si>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</si>
  <si>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</si>
  <si>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</si>
  <si>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</si>
  <si>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</si>
  <si>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</si>
  <si>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</si>
  <si>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</si>
  <si>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</si>
  <si>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</si>
  <si>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</si>
  <si>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</si>
  <si>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</si>
  <si>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</si>
  <si>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</si>
  <si>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</si>
  <si>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</si>
  <si>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</si>
  <si>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</si>
  <si>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</si>
  <si>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</si>
  <si>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</si>
  <si>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</si>
  <si>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</si>
  <si>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</si>
  <si>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</si>
  <si>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</si>
  <si>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</si>
  <si>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</si>
  <si>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</si>
  <si>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</si>
  <si>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</si>
  <si>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</si>
  <si>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</si>
  <si>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</si>
  <si>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</si>
  <si>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</si>
  <si>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</si>
  <si>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</si>
  <si>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</si>
  <si>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</si>
  <si>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</si>
  <si>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</si>
  <si>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</si>
  <si>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</si>
  <si>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</si>
  <si>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</si>
  <si>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</si>
  <si>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</si>
  <si>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</si>
  <si>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</si>
  <si>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</si>
  <si>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</si>
  <si>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</si>
  <si>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</si>
  <si>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</si>
  <si>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</si>
  <si>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</si>
  <si>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</si>
  <si>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</si>
  <si>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</si>
  <si>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</si>
  <si>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</si>
  <si>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</si>
  <si>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</si>
  <si>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</si>
  <si>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</si>
  <si>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</si>
  <si>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</si>
  <si>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</si>
  <si>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</si>
  <si>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</si>
  <si>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</si>
  <si>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</si>
  <si>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</si>
  <si>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</si>
  <si>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</si>
  <si>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</si>
  <si>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</si>
  <si>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</si>
  <si>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</si>
  <si>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</si>
  <si>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</si>
  <si>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</si>
  <si>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</si>
  <si>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</si>
  <si>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</si>
  <si>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</si>
  <si>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</si>
  <si>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</si>
  <si>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</si>
  <si>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</si>
  <si>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</si>
  <si>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</si>
  <si>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</si>
  <si>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</si>
  <si>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</si>
  <si>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</si>
  <si>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</si>
  <si>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</si>
  <si>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</si>
  <si>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</si>
  <si>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</si>
  <si>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</si>
  <si>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</si>
  <si>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</si>
  <si>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</si>
  <si>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</si>
  <si>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</si>
  <si>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</si>
  <si>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</si>
  <si>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</si>
  <si>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</si>
  <si>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</si>
  <si>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</si>
  <si>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</si>
  <si>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</si>
  <si>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</si>
  <si>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</si>
  <si>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</si>
  <si>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</si>
  <si>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</si>
  <si>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</si>
  <si>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</si>
  <si>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</si>
  <si>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</si>
  <si>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</si>
  <si>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</si>
  <si>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</si>
  <si>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</si>
  <si>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</si>
  <si>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</si>
  <si>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</si>
  <si>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</si>
  <si>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</si>
  <si>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</si>
  <si>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</si>
  <si>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</si>
  <si>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</si>
  <si>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</si>
  <si>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</si>
  <si>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</si>
  <si>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</si>
  <si>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</si>
  <si>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</si>
  <si>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</si>
  <si>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</si>
  <si>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</si>
  <si>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</si>
  <si>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</si>
  <si>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</si>
  <si>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</si>
  <si>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</si>
  <si>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</si>
  <si>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</si>
  <si>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</si>
  <si>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</si>
  <si>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</si>
  <si>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</si>
  <si>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</si>
  <si>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</si>
  <si>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</si>
  <si>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</si>
  <si>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</si>
  <si>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</si>
  <si>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</si>
  <si>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</si>
  <si>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</si>
  <si>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</si>
  <si>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</si>
  <si>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</si>
  <si>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</si>
  <si>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</si>
  <si>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</si>
  <si>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</si>
  <si>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</si>
  <si>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</si>
  <si>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</si>
  <si>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</si>
  <si>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</si>
  <si>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</si>
  <si>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</si>
  <si>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</si>
  <si>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</si>
  <si>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</si>
  <si>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</si>
  <si>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</si>
  <si>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</si>
  <si>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</si>
  <si>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</si>
  <si>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</si>
  <si>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</si>
  <si>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</si>
  <si>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</si>
  <si>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</si>
  <si>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</si>
  <si>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</si>
  <si>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</si>
  <si>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</si>
  <si>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</si>
  <si>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</si>
  <si>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</si>
  <si>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</si>
  <si>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</si>
  <si>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</si>
  <si>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</si>
  <si>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</si>
  <si>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</si>
  <si>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</si>
  <si>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</si>
  <si>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</si>
  <si>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</si>
  <si>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</si>
  <si>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</si>
  <si>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</si>
  <si>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</si>
  <si>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</si>
  <si>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</si>
  <si>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</si>
  <si>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</si>
  <si>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</si>
  <si>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</si>
  <si>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</si>
  <si>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</si>
  <si>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</si>
  <si>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</si>
  <si>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</si>
  <si>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</si>
  <si>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</si>
  <si>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</si>
  <si>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</si>
  <si>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</si>
  <si>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</si>
  <si>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</si>
  <si>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</si>
  <si>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</si>
  <si>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</si>
  <si>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</si>
  <si>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</si>
  <si>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</si>
  <si>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</si>
  <si>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</si>
  <si>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</si>
  <si>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</si>
  <si>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</si>
  <si>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</si>
  <si>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</si>
  <si>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</si>
  <si>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</si>
  <si>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</si>
  <si>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</si>
  <si>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</si>
  <si>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</si>
  <si>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</si>
  <si>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</si>
  <si>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</si>
  <si>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</si>
  <si>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</si>
  <si>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</si>
  <si>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</si>
  <si>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</si>
  <si>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</si>
  <si>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</si>
  <si>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</si>
  <si>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</si>
  <si>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</si>
  <si>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</si>
  <si>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</si>
  <si>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</si>
  <si>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</si>
  <si>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</si>
  <si>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</si>
  <si>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</si>
  <si>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</si>
  <si>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</si>
  <si>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</si>
  <si>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</si>
  <si>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</si>
  <si>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</si>
  <si>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</si>
  <si>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</si>
  <si>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</si>
  <si>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</si>
  <si>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</si>
  <si>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</si>
  <si>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</si>
  <si>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</si>
  <si>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</si>
  <si>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</si>
  <si>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</si>
  <si>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</si>
  <si>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</si>
  <si>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</si>
  <si>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</si>
  <si>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</si>
  <si>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</si>
  <si>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</si>
  <si>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</si>
  <si>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</si>
  <si>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</si>
  <si>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</si>
  <si>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</si>
  <si>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</si>
  <si>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</si>
  <si>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</si>
  <si>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</si>
  <si>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</si>
  <si>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</si>
  <si>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</si>
  <si>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</si>
  <si>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</si>
  <si>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</si>
  <si>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</si>
  <si>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</si>
  <si>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</si>
  <si>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</si>
  <si>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</si>
  <si>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</si>
  <si>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</si>
  <si>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</si>
  <si>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</si>
  <si>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</si>
  <si>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</si>
  <si>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</si>
  <si>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</si>
  <si>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</si>
  <si>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</si>
  <si>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</si>
  <si>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</si>
  <si>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</si>
  <si>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</si>
  <si>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</si>
  <si>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</si>
  <si>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</si>
  <si>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</si>
  <si>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</si>
  <si>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</si>
  <si>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</si>
  <si>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</si>
  <si>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</si>
  <si>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</si>
  <si>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</si>
  <si>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</si>
  <si>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</si>
  <si>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</si>
  <si>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</si>
  <si>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</si>
  <si>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</si>
  <si>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</si>
  <si>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</si>
  <si>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</si>
  <si>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</si>
  <si>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</si>
  <si>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</si>
  <si>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</si>
  <si>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</si>
  <si>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</si>
  <si>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</si>
  <si>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</si>
  <si>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</si>
  <si>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</si>
  <si>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</si>
  <si>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</si>
  <si>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</si>
  <si>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</si>
  <si>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</si>
  <si>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</si>
  <si>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</si>
  <si>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</si>
  <si>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</si>
  <si>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</si>
  <si>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</si>
  <si>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</si>
  <si>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</si>
  <si>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</si>
  <si>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</si>
  <si>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</si>
  <si>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</si>
  <si>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</si>
  <si>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</si>
  <si>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</si>
  <si>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</si>
  <si>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</si>
  <si>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</si>
  <si>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</si>
  <si>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</si>
  <si>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</si>
  <si>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</si>
  <si>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</si>
  <si>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</si>
  <si>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</si>
  <si>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</si>
  <si>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</si>
  <si>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</si>
  <si>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</si>
  <si>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</si>
  <si>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</si>
  <si>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</si>
  <si>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</si>
  <si>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</si>
  <si>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</si>
  <si>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</si>
  <si>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</si>
  <si>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</si>
  <si>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</si>
  <si>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</si>
  <si>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</si>
  <si>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</si>
  <si>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</si>
  <si>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</si>
  <si>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</si>
  <si>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</si>
  <si>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</si>
  <si>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</si>
  <si>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</si>
  <si>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</si>
  <si>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</si>
  <si>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</si>
  <si>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</si>
  <si>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</si>
  <si>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</si>
  <si>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</si>
  <si>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</si>
  <si>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</si>
  <si>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</si>
  <si>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</si>
  <si>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</si>
  <si>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</si>
  <si>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</si>
  <si>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</si>
  <si>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</si>
  <si>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</si>
  <si>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</si>
  <si>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</si>
  <si>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</si>
  <si>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</si>
  <si>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</si>
  <si>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</si>
  <si>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</si>
  <si>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</si>
  <si>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</si>
  <si>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</si>
  <si>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</si>
  <si>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</si>
  <si>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</si>
  <si>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</si>
  <si>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</si>
  <si>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</si>
  <si>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</si>
  <si>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</si>
  <si>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</si>
  <si>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</si>
  <si>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</si>
  <si>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</si>
  <si>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</si>
  <si>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</si>
  <si>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</si>
  <si>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</si>
  <si>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</si>
  <si>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</si>
  <si>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</si>
  <si>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</si>
  <si>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</si>
  <si>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</si>
  <si>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</si>
  <si>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</si>
  <si>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</si>
  <si>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</si>
  <si>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</si>
  <si>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</si>
  <si>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</si>
  <si>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</si>
  <si>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</si>
  <si>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</si>
  <si>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</si>
  <si>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</si>
  <si>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</si>
  <si>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</si>
  <si>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</si>
  <si>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</si>
  <si>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</si>
  <si>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</si>
  <si>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</si>
  <si>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</si>
  <si>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</si>
  <si>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</si>
  <si>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</si>
  <si>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</si>
  <si>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</si>
  <si>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</si>
  <si>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</si>
  <si>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</si>
  <si>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</si>
  <si>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</si>
  <si>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</si>
  <si>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</si>
  <si>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</si>
  <si>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</si>
  <si>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</si>
  <si>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</si>
  <si>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</si>
  <si>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</si>
  <si>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</si>
  <si>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</si>
  <si>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</si>
  <si>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</si>
  <si>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</si>
  <si>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</si>
  <si>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</si>
  <si>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</si>
  <si>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</si>
  <si>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</si>
  <si>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</si>
  <si>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</si>
  <si>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</si>
  <si>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</si>
  <si>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</si>
  <si>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</si>
  <si>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</si>
  <si>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</si>
  <si>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</si>
  <si>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</si>
  <si>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</si>
  <si>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</si>
  <si>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</si>
  <si>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</si>
  <si>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</si>
  <si>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</si>
  <si>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</si>
  <si>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</si>
  <si>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</si>
  <si>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</si>
  <si>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</si>
  <si>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</si>
  <si>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</si>
  <si>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</si>
  <si>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</si>
  <si>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</si>
  <si>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</si>
  <si>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</si>
  <si>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</si>
  <si>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</si>
  <si>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</si>
  <si>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</si>
  <si>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</si>
  <si>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</si>
  <si>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</si>
  <si>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</si>
  <si>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</si>
  <si>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</si>
  <si>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</si>
  <si>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</si>
  <si>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</si>
  <si>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</si>
  <si>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</si>
  <si>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</si>
  <si>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</si>
  <si>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</si>
  <si>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</si>
  <si>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</si>
  <si>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</si>
  <si>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</si>
  <si>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</si>
  <si>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</si>
  <si>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</si>
  <si>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</si>
  <si>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</si>
  <si>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</si>
  <si>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</si>
  <si>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</si>
  <si>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</si>
  <si>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</si>
  <si>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</si>
  <si>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</si>
  <si>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</si>
  <si>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</si>
  <si>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</si>
  <si>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</si>
  <si>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</si>
  <si>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</si>
  <si>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</si>
  <si>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</si>
  <si>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</si>
  <si>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</si>
  <si>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</si>
  <si>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</si>
  <si>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</si>
  <si>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</si>
  <si>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</si>
  <si>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</si>
  <si>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</si>
  <si>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</si>
  <si>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</si>
  <si>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</si>
  <si>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</si>
  <si>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</si>
  <si>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</si>
  <si>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</si>
  <si>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</si>
  <si>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</si>
  <si>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</si>
  <si>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</si>
  <si>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</si>
  <si>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</si>
  <si>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</si>
  <si>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</si>
  <si>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</si>
  <si>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</si>
  <si>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</si>
  <si>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</si>
  <si>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</si>
  <si>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</si>
  <si>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</si>
  <si>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</si>
  <si>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</si>
  <si>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</si>
  <si>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</si>
  <si>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</si>
  <si>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</si>
  <si>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</si>
  <si>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</si>
  <si>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</si>
  <si>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</si>
  <si>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</si>
  <si>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</si>
  <si>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</si>
  <si>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</si>
  <si>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</si>
  <si>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</si>
  <si>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</si>
  <si>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</si>
  <si>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</si>
  <si>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</si>
  <si>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</si>
  <si>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</si>
  <si>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</si>
  <si>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</si>
  <si>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</si>
  <si>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</si>
  <si>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</si>
  <si>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</si>
  <si>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</si>
  <si>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</si>
  <si>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</si>
  <si>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</si>
  <si>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</si>
  <si>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</si>
  <si>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</si>
  <si>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</si>
  <si>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</si>
  <si>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</si>
  <si>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</si>
  <si>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</si>
  <si>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</si>
  <si>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</si>
  <si>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</si>
  <si>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</si>
  <si>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</si>
  <si>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</si>
  <si>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</si>
  <si>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</si>
  <si>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</si>
  <si>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</si>
  <si>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</si>
  <si>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</si>
  <si>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</si>
  <si>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</si>
  <si>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</si>
  <si>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</si>
  <si>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</si>
  <si>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</si>
  <si>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</si>
  <si>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</si>
  <si>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</si>
  <si>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</si>
  <si>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</si>
  <si>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</si>
  <si>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</si>
  <si>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</si>
  <si>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</si>
  <si>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</si>
  <si>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</si>
  <si>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</si>
  <si>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</si>
  <si>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</si>
  <si>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</si>
  <si>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</si>
  <si>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</si>
  <si>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</si>
  <si>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</si>
  <si>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</si>
  <si>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</si>
  <si>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</si>
  <si>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</si>
  <si>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</si>
  <si>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</si>
  <si>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</si>
  <si>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</si>
  <si>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</si>
  <si>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</si>
  <si>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</si>
  <si>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</si>
  <si>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</si>
  <si>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</si>
  <si>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</si>
  <si>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</si>
  <si>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</si>
  <si>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</si>
  <si>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</si>
  <si>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</si>
  <si>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</si>
  <si>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</si>
  <si>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</si>
  <si>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</si>
  <si>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</si>
  <si>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</si>
  <si>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</si>
  <si>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</si>
  <si>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</si>
  <si>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</si>
  <si>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</si>
  <si>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</si>
  <si>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</si>
  <si>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</si>
  <si>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</si>
  <si>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</si>
  <si>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</si>
  <si>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</si>
  <si>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</si>
  <si>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</si>
  <si>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</si>
  <si>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</si>
  <si>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</si>
  <si>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</si>
  <si>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</si>
  <si>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</si>
  <si>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</si>
  <si>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</si>
  <si>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</si>
  <si>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</si>
  <si>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</si>
  <si>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</si>
  <si>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</si>
  <si>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</si>
  <si>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</si>
  <si>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</si>
  <si>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</si>
  <si>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</si>
  <si>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</si>
  <si>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</si>
  <si>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</si>
  <si>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</si>
  <si>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</si>
  <si>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</si>
  <si>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</si>
  <si>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</si>
  <si>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</si>
  <si>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</si>
  <si>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</si>
  <si>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</si>
  <si>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</si>
  <si>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</si>
  <si>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</si>
  <si>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</si>
  <si>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</si>
  <si>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</si>
  <si>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</si>
  <si>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</si>
  <si>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</si>
  <si>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</si>
  <si>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</si>
  <si>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</si>
  <si>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</si>
  <si>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</si>
  <si>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</si>
  <si>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</si>
  <si>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</si>
  <si>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</si>
  <si>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</si>
  <si>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</si>
  <si>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</si>
  <si>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</si>
  <si>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</si>
  <si>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</si>
  <si>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</si>
  <si>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</si>
  <si>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</si>
  <si>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</si>
  <si>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</si>
  <si>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</si>
  <si>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</si>
  <si>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</si>
  <si>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</si>
  <si>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</si>
  <si>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</si>
  <si>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</si>
  <si>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</si>
  <si>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</si>
  <si>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</si>
  <si>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</si>
  <si>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</si>
  <si>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</si>
  <si>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</si>
  <si>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</si>
  <si>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</si>
  <si>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</si>
  <si>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</si>
  <si>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</si>
  <si>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</si>
  <si>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</si>
  <si>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</si>
  <si>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</si>
  <si>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</si>
  <si>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</si>
  <si>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</si>
  <si>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</si>
  <si>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</si>
  <si>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</si>
  <si>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</si>
  <si>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</si>
  <si>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</si>
  <si>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</si>
  <si>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</si>
  <si>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</si>
  <si>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</si>
  <si>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</si>
  <si>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</si>
  <si>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</si>
  <si>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</si>
  <si>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</si>
  <si>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</si>
  <si>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</si>
  <si>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</si>
  <si>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</si>
  <si>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</si>
  <si>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</si>
  <si>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</si>
  <si>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</si>
  <si>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</si>
  <si>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</si>
  <si>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</si>
  <si>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</si>
  <si>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</si>
  <si>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</si>
  <si>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</si>
  <si>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</si>
  <si>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</si>
  <si>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</si>
  <si>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</si>
  <si>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</si>
  <si>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</si>
  <si>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</si>
  <si>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</si>
  <si>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</si>
  <si>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</si>
  <si>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</si>
  <si>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</si>
  <si>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</si>
  <si>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</si>
  <si>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</si>
  <si>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</si>
  <si>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</si>
  <si>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</si>
  <si>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</si>
  <si>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</si>
  <si>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</si>
  <si>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</si>
  <si>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</si>
  <si>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</si>
  <si>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</si>
  <si>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</si>
  <si>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</si>
  <si>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</si>
  <si>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</si>
  <si>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</si>
  <si>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</si>
  <si>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</si>
  <si>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</si>
  <si>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</si>
  <si>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</si>
  <si>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</si>
  <si>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</si>
  <si>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</si>
  <si>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</si>
  <si>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</si>
  <si>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</si>
  <si>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</si>
  <si>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</si>
  <si>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</si>
  <si>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</si>
  <si>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</si>
  <si>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</si>
  <si>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</si>
  <si>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</si>
  <si>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</si>
  <si>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</si>
  <si>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</si>
  <si>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</si>
  <si>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</si>
  <si>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</si>
  <si>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</si>
  <si>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</si>
  <si>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</si>
  <si>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</si>
  <si>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</si>
  <si>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</si>
  <si>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</si>
  <si>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</si>
  <si>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</si>
  <si>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</si>
  <si>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</si>
  <si>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</si>
  <si>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</si>
  <si>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</si>
  <si>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</si>
  <si>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</si>
  <si>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</si>
  <si>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</si>
  <si>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</si>
  <si>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</si>
  <si>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</si>
  <si>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</si>
  <si>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</si>
  <si>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</si>
  <si>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</si>
  <si>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</si>
  <si>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</si>
  <si>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</si>
  <si>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</si>
  <si>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</si>
  <si>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</si>
  <si>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</si>
  <si>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</si>
  <si>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</si>
  <si>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</si>
  <si>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</si>
  <si>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</si>
  <si>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</si>
  <si>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</si>
  <si>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</si>
  <si>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</si>
  <si>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</si>
  <si>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</si>
  <si>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</si>
  <si>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</si>
  <si>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</si>
  <si>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</si>
  <si>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</si>
  <si>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</si>
  <si>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</si>
  <si>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</si>
  <si>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</si>
  <si>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</si>
  <si>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</si>
  <si>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</si>
  <si>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</si>
  <si>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</si>
  <si>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</si>
  <si>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</si>
  <si>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</si>
  <si>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</si>
  <si>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</si>
  <si>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</si>
  <si>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</si>
  <si>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</si>
  <si>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</si>
  <si>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</si>
  <si>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</si>
  <si>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</si>
  <si>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</si>
  <si>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</si>
  <si>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</si>
  <si>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</si>
  <si>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</si>
  <si>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</si>
  <si>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</si>
  <si>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</si>
  <si>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</si>
  <si>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</si>
  <si>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</si>
  <si>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</si>
  <si>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</si>
  <si>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</si>
  <si>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</si>
  <si>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</si>
  <si>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</si>
  <si>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</si>
  <si>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</si>
  <si>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</si>
  <si>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</si>
  <si>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</si>
  <si>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</si>
  <si>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</si>
  <si>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</si>
  <si>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</si>
  <si>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</si>
  <si>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</si>
  <si>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</si>
  <si>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</si>
  <si>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</si>
  <si>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</si>
  <si>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</si>
  <si>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</si>
  <si>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</si>
  <si>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</si>
  <si>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</si>
  <si>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</si>
  <si>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</si>
  <si>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</si>
  <si>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</si>
  <si>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</si>
  <si>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</si>
  <si>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</si>
  <si>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</si>
  <si>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</si>
  <si>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</si>
  <si>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</si>
  <si>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</si>
  <si>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</si>
  <si>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</si>
  <si>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</si>
  <si>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</si>
  <si>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</si>
  <si>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</si>
  <si>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</si>
  <si>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</si>
  <si>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</si>
  <si>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</si>
  <si>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</si>
  <si>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</si>
  <si>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</si>
  <si>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</si>
  <si>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</si>
  <si>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</si>
  <si>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</si>
  <si>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</si>
  <si>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</si>
  <si>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</si>
  <si>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</si>
  <si>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</si>
  <si>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</si>
  <si>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</si>
  <si>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</si>
  <si>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</si>
  <si>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</si>
  <si>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</si>
  <si>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</si>
  <si>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</si>
  <si>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</si>
  <si>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</si>
  <si>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</si>
  <si>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</si>
  <si>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</si>
  <si>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</si>
  <si>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</si>
  <si>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</si>
  <si>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</si>
  <si>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</si>
  <si>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</si>
  <si>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</si>
  <si>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</si>
  <si>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</si>
  <si>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</si>
  <si>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</si>
  <si>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</si>
  <si>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</si>
  <si>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</si>
  <si>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</si>
  <si>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</si>
  <si>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</si>
  <si>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</si>
  <si>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</si>
  <si>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</si>
  <si>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</si>
  <si>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</si>
  <si>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</si>
  <si>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</si>
  <si>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</si>
  <si>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</si>
  <si>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</si>
  <si>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</si>
  <si>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</si>
  <si>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</si>
  <si>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</si>
  <si>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</si>
  <si>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</si>
  <si>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</si>
  <si>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</si>
  <si>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</si>
  <si>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</si>
  <si>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</si>
  <si>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</si>
  <si>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</si>
  <si>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</si>
  <si>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</si>
  <si>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</si>
  <si>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</si>
  <si>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</si>
  <si>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</si>
  <si>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</si>
  <si>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</si>
  <si>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</si>
  <si>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</si>
  <si>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</si>
  <si>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</si>
  <si>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</si>
  <si>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</si>
  <si>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</si>
  <si>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</si>
  <si>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</si>
  <si>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</si>
  <si>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</si>
  <si>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</si>
  <si>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</si>
  <si>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</si>
  <si>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</si>
  <si>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</si>
  <si>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</si>
  <si>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</si>
  <si>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</si>
  <si>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</si>
  <si>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</si>
  <si>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</si>
  <si>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</si>
  <si>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</si>
  <si>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</si>
  <si>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</si>
  <si>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</si>
  <si>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</si>
  <si>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</si>
  <si>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</si>
  <si>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</si>
  <si>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</si>
  <si>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</si>
  <si>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</si>
  <si>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</si>
  <si>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</si>
  <si>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</si>
  <si>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</si>
  <si>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</si>
  <si>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</si>
  <si>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</si>
  <si>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</si>
  <si>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</si>
  <si>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</si>
  <si>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</si>
  <si>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</si>
  <si>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</si>
  <si>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</si>
  <si>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</si>
  <si>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</si>
  <si>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</si>
  <si>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</si>
  <si>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</si>
  <si>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</si>
  <si>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</si>
  <si>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</si>
  <si>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</si>
  <si>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</si>
  <si>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</si>
  <si>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</si>
  <si>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</si>
  <si>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</si>
  <si>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</si>
  <si>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</si>
  <si>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</si>
  <si>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</si>
  <si>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</si>
  <si>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</si>
  <si>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</si>
  <si>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</si>
  <si>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</si>
  <si>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</si>
  <si>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</si>
  <si>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</si>
  <si>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</si>
  <si>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</si>
  <si>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</si>
  <si>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</si>
  <si>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</si>
  <si>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</si>
  <si>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</si>
  <si>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</si>
  <si>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</si>
  <si>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</si>
  <si>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</si>
  <si>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</si>
  <si>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</si>
  <si>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</si>
  <si>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</si>
  <si>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</si>
  <si>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</si>
  <si>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</si>
  <si>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</si>
  <si>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</si>
  <si>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</si>
  <si>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</si>
  <si>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</si>
  <si>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</si>
  <si>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</si>
  <si>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</si>
  <si>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</si>
  <si>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</si>
  <si>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</si>
  <si>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</si>
  <si>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</si>
  <si>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</si>
  <si>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</si>
  <si>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</si>
  <si>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</si>
  <si>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</si>
  <si>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</si>
  <si>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</si>
  <si>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</si>
  <si>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</si>
  <si>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</si>
  <si>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</si>
  <si>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</si>
  <si>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</si>
  <si>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</si>
  <si>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</si>
  <si>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</si>
  <si>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</si>
  <si>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</si>
  <si>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</si>
  <si>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</si>
  <si>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</si>
  <si>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</si>
  <si>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</si>
  <si>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</si>
  <si>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</si>
  <si>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</si>
  <si>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</si>
  <si>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</si>
  <si>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</si>
  <si>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</si>
  <si>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</si>
  <si>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</si>
  <si>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</si>
  <si>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</si>
  <si>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</si>
  <si>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</si>
  <si>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</si>
  <si>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</si>
  <si>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</si>
  <si>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</si>
  <si>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</si>
  <si>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</si>
  <si>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</si>
  <si>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</si>
  <si>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</si>
  <si>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</si>
  <si>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</si>
  <si>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</si>
  <si>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</si>
  <si>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</si>
  <si>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</si>
  <si>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</si>
  <si>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</si>
  <si>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</si>
  <si>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</si>
  <si>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</si>
  <si>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</si>
  <si>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</si>
  <si>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</si>
  <si>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</si>
  <si>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</si>
  <si>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</si>
  <si>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</si>
  <si>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</si>
  <si>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</si>
  <si>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</si>
  <si>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</si>
  <si>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</si>
  <si>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</si>
  <si>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</si>
  <si>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</si>
  <si>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</si>
  <si>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</si>
  <si>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</si>
  <si>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</si>
  <si>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</si>
  <si>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</si>
  <si>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</si>
  <si>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</si>
  <si>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</si>
  <si>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</si>
  <si>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</si>
  <si>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</si>
  <si>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</si>
  <si>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</si>
  <si>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</si>
  <si>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</si>
  <si>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</si>
  <si>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</si>
  <si>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</si>
  <si>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</si>
  <si>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</si>
  <si>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</si>
  <si>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</si>
  <si>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</si>
  <si>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</si>
  <si>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</si>
  <si>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</si>
  <si>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</si>
  <si>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</si>
  <si>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</si>
  <si>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</si>
  <si>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</si>
  <si>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</si>
  <si>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</si>
  <si>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</si>
  <si>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</si>
  <si>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</si>
  <si>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</si>
  <si>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</si>
  <si>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</si>
  <si>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</si>
  <si>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</si>
  <si>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</si>
  <si>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</si>
  <si>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</si>
  <si>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</si>
  <si>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</si>
  <si>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</si>
  <si>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</si>
  <si>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</si>
  <si>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</si>
  <si>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</si>
  <si>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</si>
  <si>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</si>
  <si>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</si>
  <si>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</si>
  <si>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</si>
  <si>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</si>
  <si>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</si>
  <si>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</si>
  <si>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</si>
  <si>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</si>
  <si>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</si>
  <si>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</si>
  <si>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</si>
  <si>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</si>
  <si>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</si>
  <si>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</si>
  <si>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</si>
  <si>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</si>
  <si>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</si>
  <si>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</si>
  <si>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</si>
  <si>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</si>
  <si>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</si>
  <si>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</si>
  <si>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</si>
  <si>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</si>
  <si>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</si>
  <si>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</si>
  <si>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</si>
  <si>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</si>
  <si>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</si>
  <si>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</si>
  <si>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</si>
  <si>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</si>
  <si>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</si>
  <si>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</si>
  <si>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</si>
  <si>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</si>
  <si>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</si>
  <si>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</si>
  <si>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</si>
  <si>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</si>
  <si>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</si>
  <si>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</si>
  <si>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</si>
  <si>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</si>
  <si>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</si>
  <si>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</si>
  <si>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</si>
  <si>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</si>
  <si>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</si>
  <si>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</si>
  <si>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</si>
  <si>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</si>
  <si>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</si>
  <si>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</si>
  <si>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</si>
  <si>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</si>
  <si>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</si>
  <si>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</si>
  <si>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</si>
  <si>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</si>
  <si>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</si>
  <si>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</si>
  <si>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</si>
  <si>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</si>
  <si>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</si>
  <si>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</si>
  <si>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</si>
  <si>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</si>
  <si>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</si>
  <si>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</si>
  <si>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</si>
  <si>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</si>
  <si>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</si>
  <si>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</si>
  <si>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</si>
  <si>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</si>
  <si>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</si>
  <si>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</si>
  <si>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</si>
  <si>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</si>
  <si>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</si>
  <si>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</si>
  <si>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</si>
  <si>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</si>
  <si>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</si>
  <si>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</si>
  <si>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</si>
  <si>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</si>
  <si>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</si>
  <si>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</si>
  <si>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</si>
  <si>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</si>
  <si>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</si>
  <si>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</si>
  <si>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</si>
  <si>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</si>
  <si>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</si>
  <si>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</si>
  <si>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</si>
  <si>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</si>
  <si>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</si>
  <si>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</si>
  <si>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</si>
  <si>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</si>
  <si>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</si>
  <si>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</si>
  <si>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</si>
  <si>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</si>
  <si>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</si>
  <si>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</si>
  <si>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</si>
  <si>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</si>
  <si>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</si>
  <si>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</si>
  <si>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</si>
  <si>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</si>
  <si>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</si>
  <si>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</si>
  <si>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</si>
  <si>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</si>
  <si>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</si>
  <si>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</si>
  <si>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</si>
  <si>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</si>
  <si>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</si>
  <si>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</si>
  <si>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</si>
  <si>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</si>
  <si>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</si>
  <si>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</si>
  <si>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</si>
  <si>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</si>
  <si>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</si>
  <si>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</si>
  <si>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</si>
  <si>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</si>
  <si>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</si>
  <si>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</si>
  <si>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</si>
  <si>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</si>
  <si>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</si>
  <si>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</si>
  <si>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</si>
  <si>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</si>
  <si>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</si>
  <si>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</si>
  <si>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</si>
  <si>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</si>
  <si>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</si>
  <si>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</si>
  <si>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</si>
  <si>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</si>
  <si>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</si>
  <si>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</si>
  <si>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</si>
  <si>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</si>
  <si>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</si>
  <si>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</si>
  <si>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</si>
  <si>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</si>
  <si>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</si>
  <si>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</si>
  <si>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</si>
  <si>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</si>
  <si>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</si>
  <si>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</si>
  <si>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</si>
  <si>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</si>
  <si>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</si>
  <si>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</si>
  <si>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</si>
  <si>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</si>
  <si>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</si>
  <si>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</si>
  <si>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</si>
  <si>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</si>
  <si>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</si>
  <si>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</si>
  <si>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</si>
  <si>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</si>
  <si>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</si>
  <si>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</si>
  <si>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</si>
  <si>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</si>
  <si>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</si>
  <si>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</si>
  <si>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</si>
  <si>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</si>
  <si>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</si>
  <si>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</si>
  <si>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</si>
  <si>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</si>
  <si>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</si>
  <si>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</si>
  <si>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</si>
  <si>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</si>
  <si>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</si>
  <si>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</si>
  <si>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</si>
  <si>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</si>
  <si>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</si>
  <si>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</si>
  <si>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</si>
  <si>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</si>
  <si>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</si>
  <si>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</si>
  <si>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</si>
  <si>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</si>
  <si>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</si>
  <si>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</si>
  <si>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</si>
  <si>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</si>
  <si>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</si>
  <si>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</si>
  <si>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</si>
  <si>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</si>
  <si>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</si>
  <si>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</si>
  <si>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</si>
  <si>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</si>
  <si>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</si>
  <si>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</si>
  <si>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</si>
  <si>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</si>
  <si>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</si>
  <si>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</si>
  <si>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</si>
  <si>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</si>
  <si>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</si>
  <si>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</si>
  <si>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</si>
  <si>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</si>
  <si>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</si>
  <si>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</si>
  <si>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</si>
  <si>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</si>
  <si>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</si>
  <si>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</si>
  <si>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</si>
  <si>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</si>
  <si>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</si>
  <si>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</si>
  <si>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</si>
  <si>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</si>
  <si>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</si>
  <si>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</si>
  <si>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</si>
  <si>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</si>
  <si>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</si>
  <si>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</si>
  <si>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</si>
  <si>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</si>
  <si>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</si>
  <si>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</si>
  <si>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</si>
  <si>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</si>
  <si>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</si>
  <si>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</si>
  <si>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</si>
  <si>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</si>
  <si>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</si>
  <si>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</si>
  <si>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</si>
  <si>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</si>
  <si>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</si>
  <si>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</si>
  <si>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</si>
  <si>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</si>
  <si>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</si>
  <si>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</si>
  <si>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</si>
  <si>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</si>
  <si>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</si>
  <si>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</si>
  <si>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</si>
  <si>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</si>
  <si>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</si>
  <si>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</si>
  <si>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</si>
  <si>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</si>
  <si>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</si>
  <si>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</si>
  <si>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</si>
  <si>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</si>
  <si>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</si>
  <si>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</si>
  <si>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</si>
  <si>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</si>
  <si>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</si>
  <si>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</si>
  <si>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</si>
  <si>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</si>
  <si>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</si>
  <si>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</si>
  <si>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</si>
  <si>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</si>
  <si>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</si>
  <si>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</si>
  <si>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</si>
  <si>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</si>
  <si>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</si>
  <si>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</si>
  <si>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</si>
  <si>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</si>
  <si>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</si>
  <si>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</si>
  <si>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</si>
  <si>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</si>
  <si>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</si>
  <si>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</si>
  <si>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</si>
  <si>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</si>
  <si>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</si>
  <si>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</si>
  <si>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</si>
  <si>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</si>
  <si>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</si>
  <si>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</si>
  <si>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</si>
  <si>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</si>
  <si>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</si>
  <si>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</si>
  <si>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</si>
  <si>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</si>
  <si>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</si>
  <si>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</si>
  <si>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</si>
  <si>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</si>
  <si>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</si>
  <si>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</si>
  <si>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</si>
  <si>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</si>
  <si>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</si>
  <si>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</si>
  <si>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</si>
  <si>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</si>
  <si>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</si>
  <si>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</si>
  <si>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</si>
  <si>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</si>
  <si>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</si>
  <si>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</si>
  <si>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</si>
  <si>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</si>
  <si>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</si>
  <si>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</si>
  <si>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</si>
  <si>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</si>
  <si>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</si>
  <si>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</si>
  <si>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</si>
  <si>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</si>
  <si>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</si>
  <si>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</si>
  <si>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</si>
  <si>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</si>
  <si>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</si>
  <si>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</si>
  <si>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</si>
  <si>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</si>
  <si>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</si>
  <si>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</si>
  <si>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</si>
  <si>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</si>
  <si>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</si>
  <si>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</si>
  <si>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</si>
  <si>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</si>
  <si>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</si>
  <si>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</si>
  <si>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</si>
  <si>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</si>
  <si>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</si>
  <si>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</si>
  <si>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</si>
  <si>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</si>
  <si>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</si>
  <si>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</si>
  <si>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</si>
  <si>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</si>
  <si>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</si>
  <si>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</si>
  <si>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</si>
  <si>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</si>
  <si>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</si>
  <si>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</si>
  <si>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</si>
  <si>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</si>
  <si>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</si>
  <si>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</si>
  <si>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</si>
  <si>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</si>
  <si>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</si>
  <si>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</si>
  <si>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</si>
  <si>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</si>
  <si>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</si>
  <si>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</si>
  <si>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</si>
  <si>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</si>
  <si>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</si>
  <si>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</si>
  <si>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</si>
  <si>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</si>
  <si>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</si>
  <si>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</si>
  <si>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</si>
  <si>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</si>
  <si>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</si>
  <si>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</si>
  <si>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</si>
  <si>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</si>
  <si>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</si>
  <si>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</si>
  <si>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</si>
  <si>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</si>
  <si>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</si>
  <si>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</si>
  <si>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</si>
  <si>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</si>
  <si>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</si>
  <si>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</si>
  <si>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</si>
  <si>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</si>
  <si>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</si>
  <si>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</si>
  <si>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</si>
  <si>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</si>
  <si>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</si>
  <si>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</si>
  <si>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</si>
  <si>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</si>
  <si>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</si>
  <si>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</si>
  <si>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</si>
  <si>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</si>
  <si>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</si>
  <si>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</si>
  <si>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</si>
  <si>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</si>
  <si>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</si>
  <si>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</si>
  <si>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</si>
  <si>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</si>
  <si>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</si>
  <si>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</si>
  <si>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</si>
  <si>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</si>
  <si>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</si>
  <si>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</si>
  <si>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</si>
  <si>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</si>
  <si>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</si>
  <si>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</si>
  <si>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</si>
  <si>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</si>
  <si>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</si>
  <si>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</si>
  <si>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</si>
  <si>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</si>
  <si>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</si>
  <si>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</si>
  <si>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</si>
  <si>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</si>
  <si>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</si>
  <si>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</si>
  <si>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</si>
  <si>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</si>
  <si>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</si>
  <si>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</si>
  <si>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</si>
  <si>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</si>
  <si>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</si>
  <si>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</si>
  <si>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</si>
  <si>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</si>
  <si>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</si>
  <si>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</si>
  <si>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</si>
  <si>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</si>
  <si>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</si>
  <si>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</si>
  <si>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</si>
  <si>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</si>
  <si>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</si>
  <si>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</si>
  <si>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</si>
  <si>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</si>
  <si>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</si>
  <si>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</si>
  <si>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</si>
  <si>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</si>
  <si>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</si>
  <si>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</si>
  <si>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</si>
  <si>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</si>
  <si>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</si>
  <si>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</si>
  <si>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</si>
  <si>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</si>
  <si>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</si>
  <si>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</si>
  <si>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</si>
  <si>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</si>
  <si>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</si>
  <si>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</si>
  <si>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</si>
  <si>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</si>
  <si>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</si>
  <si>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</si>
  <si>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</si>
  <si>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</si>
  <si>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</si>
  <si>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</si>
  <si>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</si>
  <si>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</si>
  <si>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</si>
  <si>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</si>
  <si>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</si>
  <si>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</si>
  <si>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</si>
  <si>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</si>
  <si>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</si>
  <si>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</si>
  <si>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</si>
  <si>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</si>
  <si>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</si>
  <si>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</si>
  <si>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</si>
  <si>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</si>
  <si>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</si>
  <si>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</si>
  <si>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</si>
  <si>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</si>
  <si>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</si>
  <si>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</si>
  <si>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</si>
  <si>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</si>
  <si>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</si>
  <si>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</si>
  <si>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</si>
  <si>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</si>
  <si>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</si>
  <si>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</si>
  <si>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</si>
  <si>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</si>
  <si>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</si>
  <si>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</si>
  <si>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</si>
  <si>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</si>
  <si>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</si>
  <si>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</si>
  <si>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</si>
  <si>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</si>
  <si>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</si>
  <si>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</si>
  <si>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</si>
  <si>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</si>
  <si>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</si>
  <si>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</si>
  <si>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</si>
  <si>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</si>
  <si>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</si>
  <si>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</si>
  <si>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</si>
  <si>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</si>
  <si>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</si>
  <si>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</si>
  <si>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</si>
  <si>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</si>
  <si>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</si>
  <si>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</si>
  <si>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</si>
  <si>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</si>
  <si>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</si>
  <si>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</si>
  <si>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</si>
  <si>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</si>
  <si>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</si>
  <si>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</si>
  <si>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</si>
  <si>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</si>
  <si>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</si>
  <si>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</si>
  <si>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</si>
  <si>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</si>
  <si>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</si>
  <si>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</si>
  <si>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</si>
  <si>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</si>
  <si>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</si>
  <si>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</si>
  <si>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</si>
  <si>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</si>
  <si>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</si>
  <si>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</si>
  <si>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</si>
  <si>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</si>
  <si>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</si>
  <si>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</si>
  <si>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</si>
  <si>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</si>
  <si>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</si>
  <si>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</si>
  <si>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</si>
  <si>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</si>
  <si>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</si>
  <si>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</si>
  <si>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</si>
  <si>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</si>
  <si>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</si>
  <si>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</si>
  <si>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</si>
  <si>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</si>
  <si>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</si>
  <si>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</si>
  <si>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</si>
  <si>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</si>
  <si>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</si>
  <si>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</si>
  <si>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</si>
  <si>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</si>
  <si>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</si>
  <si>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</si>
  <si>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</si>
  <si>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</si>
  <si>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</si>
  <si>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</si>
  <si>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</si>
  <si>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</si>
  <si>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</si>
  <si>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</si>
  <si>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</si>
  <si>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</si>
  <si>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</si>
  <si>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</si>
  <si>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</si>
  <si>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</si>
  <si>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</si>
  <si>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</si>
  <si>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</si>
  <si>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</si>
  <si>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</si>
  <si>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</si>
  <si>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</si>
  <si>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</si>
  <si>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</si>
  <si>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</si>
  <si>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</si>
  <si>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</si>
  <si>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</si>
  <si>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</si>
  <si>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</si>
  <si>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</si>
  <si>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</si>
  <si>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</si>
  <si>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</si>
  <si>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</si>
  <si>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</si>
  <si>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</si>
  <si>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</si>
  <si>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</si>
  <si>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</si>
  <si>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</si>
  <si>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</si>
  <si>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</si>
  <si>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</si>
  <si>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</si>
  <si>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</si>
  <si>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</si>
  <si>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</si>
  <si>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</si>
  <si>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</si>
  <si>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</si>
  <si>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</si>
  <si>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</si>
  <si>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</si>
  <si>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</si>
  <si>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</si>
  <si>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</si>
  <si>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</si>
  <si>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</si>
  <si>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</si>
  <si>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</si>
  <si>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</si>
  <si>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</si>
  <si>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</si>
  <si>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</si>
  <si>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</si>
  <si>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</si>
  <si>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</si>
  <si>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</si>
  <si>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</si>
  <si>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</si>
  <si>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</si>
  <si>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</si>
  <si>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</si>
  <si>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</si>
  <si>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</si>
  <si>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</si>
  <si>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</si>
  <si>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</si>
  <si>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</si>
  <si>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</si>
  <si>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</si>
  <si>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</si>
  <si>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</si>
  <si>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</si>
  <si>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</si>
  <si>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</si>
  <si>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</si>
  <si>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</si>
  <si>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</si>
  <si>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</si>
  <si>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</si>
  <si>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</si>
  <si>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</si>
  <si>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</si>
  <si>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</si>
  <si>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</si>
  <si>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</si>
  <si>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</si>
  <si>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</si>
  <si>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</si>
  <si>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</si>
  <si>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</si>
  <si>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</si>
  <si>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</si>
  <si>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</si>
  <si>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</si>
  <si>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</si>
  <si>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</si>
  <si>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</si>
  <si>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</si>
  <si>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</si>
  <si>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</si>
  <si>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</si>
  <si>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</si>
  <si>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</si>
  <si>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</si>
  <si>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</si>
  <si>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</si>
  <si>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</si>
  <si>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</si>
  <si>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</si>
  <si>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</si>
  <si>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</si>
  <si>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</si>
  <si>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</si>
  <si>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</si>
  <si>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</si>
  <si>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</si>
  <si>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</si>
  <si>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</si>
  <si>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</si>
  <si>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</si>
  <si>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</si>
  <si>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</si>
  <si>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</si>
  <si>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</si>
  <si>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</si>
  <si>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</si>
  <si>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</si>
  <si>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</si>
  <si>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</si>
  <si>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</si>
  <si>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</si>
  <si>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</si>
  <si>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</si>
  <si>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</si>
  <si>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</si>
  <si>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</si>
  <si>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</si>
  <si>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</si>
  <si>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</si>
  <si>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</si>
  <si>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</si>
  <si>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</si>
  <si>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</si>
  <si>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</si>
  <si>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</si>
  <si>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</si>
  <si>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</si>
  <si>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</si>
  <si>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</si>
  <si>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</si>
  <si>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</si>
  <si>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</si>
  <si>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</si>
  <si>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</si>
  <si>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</si>
  <si>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</si>
  <si>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</si>
  <si>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</si>
  <si>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</si>
  <si>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</si>
  <si>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</si>
  <si>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</si>
  <si>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</si>
  <si>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</si>
  <si>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</si>
  <si>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</si>
  <si>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</si>
  <si>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</si>
  <si>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</si>
  <si>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</si>
  <si>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</si>
  <si>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</si>
  <si>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</si>
  <si>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</si>
  <si>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</si>
  <si>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</si>
  <si>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</si>
  <si>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</si>
  <si>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</si>
  <si>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</si>
  <si>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</si>
  <si>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</si>
  <si>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</si>
  <si>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</si>
  <si>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</si>
  <si>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</si>
  <si>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</si>
  <si>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</si>
  <si>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</si>
  <si>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</si>
  <si>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</si>
  <si>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</si>
  <si>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</si>
  <si>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</si>
  <si>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</si>
  <si>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</si>
  <si>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</si>
  <si>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</si>
  <si>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</si>
  <si>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</si>
  <si>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</si>
  <si>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</si>
  <si>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</si>
  <si>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</si>
  <si>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</si>
  <si>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</si>
  <si>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</si>
  <si>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</si>
  <si>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</si>
  <si>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</si>
  <si>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</si>
  <si>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</si>
  <si>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</si>
  <si>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</si>
  <si>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</si>
  <si>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</si>
  <si>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</si>
  <si>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</si>
  <si>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</si>
  <si>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</si>
  <si>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</si>
  <si>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</si>
  <si>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</si>
  <si>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</si>
  <si>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</si>
  <si>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</si>
  <si>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</si>
  <si>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</si>
  <si>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</si>
  <si>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</si>
  <si>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</si>
  <si>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</si>
  <si>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</si>
  <si>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</si>
  <si>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</si>
  <si>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</si>
  <si>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</si>
  <si>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</si>
  <si>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</si>
  <si>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</si>
  <si>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</si>
  <si>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</si>
  <si>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</si>
  <si>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</si>
  <si>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</si>
  <si>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</si>
  <si>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</si>
  <si>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</si>
  <si>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</si>
  <si>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</si>
  <si>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</si>
  <si>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</si>
  <si>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</si>
  <si>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</si>
  <si>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</si>
  <si>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</si>
  <si>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</si>
  <si>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</si>
  <si>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</si>
  <si>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</si>
  <si>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</si>
  <si>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</si>
  <si>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</si>
  <si>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</si>
  <si>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</si>
  <si>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</si>
  <si>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</si>
  <si>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</si>
  <si>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</si>
  <si>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</si>
  <si>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</si>
  <si>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</si>
  <si>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</si>
  <si>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</si>
  <si>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</si>
  <si>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</si>
  <si>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</si>
  <si>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</si>
  <si>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</si>
  <si>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</si>
  <si>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</si>
  <si>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</si>
  <si>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</si>
  <si>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</si>
  <si>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</si>
  <si>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</si>
  <si>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</si>
  <si>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</si>
  <si>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</si>
  <si>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</si>
  <si>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</si>
  <si>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</si>
  <si>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</si>
  <si>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</si>
  <si>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</si>
  <si>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</si>
  <si>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</si>
  <si>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</si>
  <si>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</si>
  <si>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</si>
  <si>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</si>
  <si>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</si>
  <si>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</si>
  <si>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</si>
  <si>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</si>
  <si>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</si>
  <si>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</si>
  <si>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</si>
  <si>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</si>
  <si>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</si>
  <si>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</si>
  <si>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</si>
  <si>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</si>
  <si>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</si>
  <si>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</si>
  <si>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</si>
  <si>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</si>
  <si>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</si>
  <si>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</si>
  <si>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</si>
  <si>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</si>
  <si>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</si>
  <si>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</si>
  <si>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</si>
  <si>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</si>
  <si>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</si>
  <si>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</si>
  <si>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</si>
  <si>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</si>
  <si>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</si>
  <si>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</si>
  <si>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</si>
  <si>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</si>
  <si>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</si>
  <si>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</si>
  <si>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</si>
  <si>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</si>
  <si>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</si>
  <si>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</si>
  <si>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</si>
  <si>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</si>
  <si>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</si>
  <si>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</si>
  <si>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</si>
  <si>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</si>
  <si>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</si>
  <si>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</si>
  <si>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</si>
  <si>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</si>
  <si>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</si>
  <si>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</si>
  <si>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</si>
  <si>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</si>
  <si>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</si>
  <si>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</si>
  <si>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</si>
  <si>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</si>
  <si>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</si>
  <si>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</si>
  <si>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</si>
  <si>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</si>
  <si>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</si>
  <si>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</si>
  <si>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</si>
  <si>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</si>
  <si>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</si>
  <si>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</si>
  <si>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</si>
  <si>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</si>
  <si>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</si>
  <si>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</si>
  <si>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</si>
  <si>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</si>
  <si>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</si>
  <si>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</si>
  <si>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</si>
  <si>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</si>
  <si>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</si>
  <si>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</si>
  <si>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</si>
  <si>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</si>
  <si>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</si>
  <si>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</si>
  <si>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</si>
  <si>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</si>
  <si>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</si>
  <si>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</si>
  <si>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</si>
  <si>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</si>
  <si>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</si>
  <si>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</si>
  <si>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</si>
  <si>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</si>
  <si>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</si>
  <si>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</si>
  <si>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</si>
  <si>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</si>
  <si>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</si>
  <si>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</si>
  <si>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</si>
  <si>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</si>
  <si>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</si>
  <si>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</si>
  <si>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</si>
  <si>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</si>
  <si>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</si>
  <si>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</si>
  <si>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</si>
  <si>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</si>
  <si>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</si>
  <si>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</si>
  <si>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</si>
  <si>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</si>
  <si>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</si>
  <si>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</si>
  <si>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</si>
  <si>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</si>
  <si>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</si>
  <si>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</si>
  <si>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</si>
  <si>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</si>
  <si>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</si>
  <si>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</si>
  <si>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</si>
  <si>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</si>
  <si>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</si>
  <si>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</si>
  <si>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</si>
  <si>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</si>
  <si>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</si>
  <si>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</si>
  <si>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</si>
  <si>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</si>
  <si>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</si>
  <si>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</si>
  <si>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</si>
  <si>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</si>
  <si>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</si>
  <si>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</si>
  <si>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</si>
  <si>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</si>
  <si>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</si>
  <si>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</si>
  <si>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</si>
  <si>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</si>
  <si>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</si>
  <si>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</si>
  <si>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</si>
  <si>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</si>
  <si>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</si>
  <si>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</si>
  <si>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</si>
  <si>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</si>
  <si>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</si>
  <si>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</si>
  <si>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</si>
  <si>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</si>
  <si>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</si>
  <si>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</si>
  <si>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</si>
  <si>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</si>
  <si>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</si>
  <si>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</si>
  <si>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</si>
  <si>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</si>
  <si>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</si>
  <si>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</si>
  <si>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</si>
  <si>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</si>
  <si>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</si>
  <si>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</si>
  <si>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</si>
  <si>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</si>
  <si>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</si>
  <si>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</si>
  <si>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</si>
  <si>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</si>
  <si>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</si>
  <si>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</si>
  <si>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</si>
  <si>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</si>
  <si>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</si>
  <si>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</si>
  <si>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</si>
  <si>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</si>
  <si>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</si>
  <si>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</si>
  <si>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</si>
  <si>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</si>
  <si>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</si>
  <si>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</si>
  <si>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</si>
  <si>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</si>
  <si>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</si>
  <si>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</si>
  <si>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</si>
  <si>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</si>
  <si>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</si>
  <si>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</si>
  <si>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</si>
  <si>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</si>
  <si>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</si>
  <si>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</si>
  <si>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</si>
  <si>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</si>
  <si>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</si>
  <si>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</si>
  <si>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</si>
  <si>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</si>
  <si>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</si>
  <si>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</si>
  <si>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</si>
  <si>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</si>
  <si>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</si>
  <si>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</si>
  <si>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</si>
  <si>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</si>
  <si>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</si>
  <si>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</si>
  <si>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</si>
  <si>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</si>
  <si>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</si>
  <si>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</si>
  <si>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</si>
  <si>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</si>
  <si>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</si>
  <si>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</si>
  <si>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</si>
  <si>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</si>
  <si>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</si>
  <si>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</si>
  <si>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</si>
  <si>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</si>
  <si>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</si>
  <si>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</si>
  <si>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</si>
  <si>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</si>
  <si>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</si>
  <si>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</si>
  <si>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</si>
  <si>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</si>
  <si>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</si>
  <si>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</si>
  <si>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</si>
  <si>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</si>
  <si>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</si>
  <si>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</si>
  <si>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</si>
  <si>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</si>
  <si>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</si>
  <si>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</si>
  <si>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</si>
  <si>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</si>
  <si>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</si>
  <si>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</si>
  <si>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</si>
  <si>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</si>
  <si>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</si>
  <si>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</si>
  <si>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</si>
  <si>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</si>
  <si>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</si>
  <si>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</si>
  <si>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</si>
  <si>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</si>
  <si>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</si>
  <si>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</si>
  <si>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</si>
  <si>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</si>
  <si>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</si>
  <si>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</si>
  <si>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</si>
  <si>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</si>
  <si>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</si>
  <si>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</si>
  <si>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</si>
  <si>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</si>
  <si>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</si>
  <si>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</si>
  <si>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</si>
  <si>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</si>
  <si>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</si>
  <si>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</si>
  <si>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</si>
  <si>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</si>
  <si>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</si>
  <si>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</si>
  <si>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</si>
  <si>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</si>
  <si>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</si>
  <si>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</si>
  <si>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</si>
  <si>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</si>
  <si>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</si>
  <si>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</si>
  <si>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</si>
  <si>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</si>
  <si>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</si>
  <si>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</si>
  <si>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</si>
  <si>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</si>
  <si>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</si>
  <si>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</si>
  <si>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</si>
  <si>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</si>
  <si>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</si>
  <si>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</si>
  <si>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</si>
  <si>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</si>
  <si>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</si>
  <si>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</si>
  <si>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</si>
  <si>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</si>
  <si>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</si>
  <si>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</si>
  <si>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</si>
  <si>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</si>
  <si>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</si>
  <si>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</si>
  <si>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</si>
  <si>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</si>
  <si>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</si>
  <si>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</si>
  <si>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</si>
  <si>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</si>
  <si>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</si>
  <si>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</si>
  <si>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</si>
  <si>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</si>
  <si>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</si>
  <si>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</si>
  <si>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</si>
  <si>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</si>
  <si>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</si>
  <si>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</si>
  <si>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</si>
  <si>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</si>
  <si>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</si>
  <si>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</si>
  <si>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</si>
  <si>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</si>
  <si>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</si>
  <si>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</si>
  <si>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</si>
  <si>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</si>
  <si>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</si>
  <si>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</si>
  <si>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</si>
  <si>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</si>
  <si>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</si>
  <si>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</si>
  <si>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</si>
  <si>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</si>
  <si>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</si>
  <si>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</si>
  <si>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</si>
  <si>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</si>
  <si>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</si>
  <si>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</si>
  <si>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</si>
  <si>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</si>
  <si>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</si>
  <si>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</si>
  <si>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</si>
  <si>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</si>
  <si>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</si>
  <si>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</si>
  <si>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</si>
  <si>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</si>
  <si>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</si>
  <si>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</si>
  <si>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</si>
  <si>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</si>
  <si>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</si>
  <si>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</si>
  <si>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</si>
  <si>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</si>
  <si>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</si>
  <si>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</si>
  <si>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</si>
  <si>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</si>
  <si>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</si>
  <si>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</si>
  <si>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</si>
  <si>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</si>
  <si>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</si>
  <si>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</si>
  <si>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</si>
  <si>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</si>
  <si>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</si>
  <si>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</si>
  <si>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</si>
  <si>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</si>
  <si>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</si>
  <si>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</si>
  <si>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</si>
  <si>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</si>
  <si>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</si>
  <si>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</si>
  <si>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</si>
  <si>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</si>
  <si>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</si>
  <si>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</si>
  <si>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</si>
  <si>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</si>
  <si>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</si>
  <si>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</si>
  <si>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</si>
  <si>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</si>
  <si>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</si>
  <si>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</si>
  <si>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</si>
  <si>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</si>
  <si>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</si>
  <si>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</si>
  <si>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</si>
  <si>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</si>
  <si>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</si>
  <si>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</si>
  <si>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</si>
  <si>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</si>
  <si>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</si>
  <si>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</si>
  <si>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</si>
  <si>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</si>
  <si>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</si>
  <si>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</si>
  <si>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</si>
  <si>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</si>
  <si>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</si>
  <si>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</si>
  <si>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</si>
  <si>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</si>
  <si>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</si>
  <si>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</si>
  <si>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</si>
  <si>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</si>
  <si>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</si>
  <si>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</si>
  <si>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</si>
  <si>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</si>
  <si>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</si>
  <si>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</si>
  <si>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</si>
  <si>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</si>
  <si>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</si>
  <si>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</si>
  <si>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</si>
  <si>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</si>
  <si>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</si>
  <si>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</si>
  <si>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</si>
  <si>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</si>
  <si>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</si>
  <si>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</si>
  <si>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</si>
  <si>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</si>
  <si>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</si>
  <si>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</si>
  <si>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</si>
  <si>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</si>
  <si>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</si>
  <si>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</si>
  <si>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</si>
  <si>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</si>
  <si>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</si>
  <si>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</si>
  <si>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</si>
  <si>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</si>
  <si>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</si>
  <si>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</si>
  <si>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</si>
  <si>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</si>
  <si>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</si>
  <si>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</si>
  <si>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</si>
  <si>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</si>
  <si>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</si>
  <si>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</si>
  <si>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</si>
  <si>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</si>
  <si>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</si>
  <si>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</si>
  <si>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</si>
  <si>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</si>
  <si>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</si>
  <si>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</si>
  <si>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</si>
  <si>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</si>
  <si>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</si>
  <si>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</si>
  <si>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</si>
  <si>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</si>
  <si>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</si>
  <si>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</si>
  <si>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</si>
  <si>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</si>
  <si>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</si>
  <si>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</si>
  <si>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</si>
  <si>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</si>
  <si>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</si>
  <si>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</si>
  <si>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</si>
  <si>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</si>
  <si>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</si>
  <si>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</si>
  <si>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</si>
  <si>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</si>
  <si>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</si>
  <si>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</si>
  <si>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</si>
  <si>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</si>
  <si>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</si>
  <si>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</si>
  <si>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</si>
  <si>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</si>
  <si>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</si>
  <si>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</si>
  <si>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</si>
  <si>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</si>
  <si>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</si>
  <si>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</si>
  <si>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</si>
  <si>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</si>
  <si>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</si>
  <si>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</si>
  <si>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</si>
  <si>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</si>
  <si>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</si>
  <si>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</si>
  <si>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</si>
  <si>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</si>
  <si>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</si>
  <si>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</si>
  <si>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</si>
  <si>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</si>
  <si>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</si>
  <si>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</si>
  <si>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</si>
  <si>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</si>
  <si>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</si>
  <si>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</si>
  <si>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</si>
  <si>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</si>
  <si>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</si>
  <si>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</si>
  <si>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</si>
  <si>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</si>
  <si>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</si>
  <si>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</si>
  <si>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</si>
  <si>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</si>
  <si>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</si>
  <si>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</si>
  <si>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</si>
  <si>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</si>
  <si>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</si>
  <si>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</si>
  <si>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</si>
  <si>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</si>
  <si>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</si>
  <si>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</si>
  <si>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</si>
  <si>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</si>
  <si>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</si>
  <si>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</si>
  <si>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</si>
  <si>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</si>
  <si>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</si>
  <si>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</si>
  <si>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</si>
  <si>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</si>
  <si>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</si>
  <si>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</si>
  <si>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</si>
  <si>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</si>
  <si>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</si>
  <si>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</si>
  <si>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</si>
  <si>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</si>
  <si>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</si>
  <si>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</si>
  <si>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</si>
  <si>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</si>
  <si>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</si>
  <si>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</si>
  <si>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</si>
  <si>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</si>
  <si>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</si>
  <si>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</si>
  <si>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</si>
  <si>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</si>
  <si>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</si>
  <si>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</si>
  <si>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</si>
  <si>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</si>
  <si>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</si>
  <si>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</si>
  <si>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</si>
  <si>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</si>
  <si>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</si>
  <si>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</si>
  <si>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</si>
  <si>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</si>
  <si>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</si>
  <si>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</si>
  <si>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</si>
  <si>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</si>
  <si>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</si>
  <si>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</si>
  <si>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</si>
  <si>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</si>
  <si>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</si>
  <si>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</si>
  <si>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</si>
  <si>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</si>
  <si>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</si>
  <si>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</si>
  <si>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</si>
  <si>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</si>
  <si>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</si>
  <si>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</si>
  <si>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</si>
  <si>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</si>
  <si>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</si>
  <si>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</si>
  <si>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</si>
  <si>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</si>
  <si>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</si>
  <si>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</si>
  <si>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</si>
  <si>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</si>
  <si>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</si>
  <si>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</si>
  <si>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</si>
  <si>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</si>
  <si>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</si>
  <si>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</si>
  <si>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</si>
  <si>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</si>
  <si>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</si>
  <si>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</si>
  <si>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</si>
  <si>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</si>
  <si>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</si>
  <si>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</si>
  <si>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</si>
  <si>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</si>
  <si>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</si>
  <si>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</si>
  <si>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</si>
  <si>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</si>
  <si>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</si>
  <si>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</si>
  <si>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</si>
  <si>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</si>
  <si>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</si>
  <si>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</si>
  <si>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</si>
  <si>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</si>
  <si>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</si>
  <si>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</si>
  <si>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</si>
  <si>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</si>
  <si>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</si>
  <si>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</si>
  <si>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</si>
  <si>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</si>
  <si>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</si>
  <si>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</si>
  <si>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</si>
  <si>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</si>
  <si>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</si>
  <si>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</si>
  <si>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</si>
  <si>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</si>
  <si>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</si>
  <si>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</si>
  <si>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</si>
  <si>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</si>
  <si>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</si>
  <si>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</si>
  <si>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</si>
  <si>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</si>
  <si>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</si>
  <si>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</si>
  <si>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</si>
  <si>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</si>
  <si>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</si>
  <si>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</si>
  <si>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</si>
  <si>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</si>
  <si>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</si>
  <si>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</si>
  <si>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</si>
  <si>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</si>
  <si>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</si>
  <si>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</si>
  <si>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</si>
  <si>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</si>
  <si>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</si>
  <si>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</si>
  <si>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</si>
  <si>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</si>
  <si>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</si>
  <si>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</si>
  <si>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</si>
  <si>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</si>
  <si>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</si>
  <si>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</si>
  <si>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</si>
  <si>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</si>
  <si>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</si>
  <si>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</si>
  <si>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</si>
  <si>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</si>
  <si>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</si>
  <si>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</si>
  <si>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</si>
  <si>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</si>
  <si>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</si>
  <si>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</si>
  <si>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</si>
  <si>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</si>
  <si>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</si>
  <si>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</si>
  <si>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</si>
  <si>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</si>
  <si>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</si>
  <si>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</si>
  <si>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</si>
  <si>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</si>
  <si>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</si>
  <si>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</si>
  <si>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</si>
  <si>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</si>
  <si>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</si>
  <si>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</si>
  <si>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</si>
  <si>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</si>
  <si>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</si>
  <si>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</si>
  <si>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</si>
  <si>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</si>
  <si>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</si>
  <si>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</si>
  <si>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</si>
  <si>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</si>
  <si>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</si>
  <si>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</si>
  <si>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</si>
  <si>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</si>
  <si>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</si>
  <si>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</si>
  <si>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</si>
  <si>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</si>
  <si>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</si>
  <si>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</si>
  <si>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</si>
  <si>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</si>
  <si>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</si>
  <si>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</si>
  <si>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</si>
  <si>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</si>
  <si>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</si>
  <si>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</si>
  <si>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</si>
  <si>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</si>
  <si>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</si>
  <si>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</si>
  <si>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</si>
  <si>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</si>
  <si>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</si>
  <si>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</si>
  <si>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</si>
  <si>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</si>
  <si>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</si>
  <si>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</si>
  <si>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</si>
  <si>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</si>
  <si>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</si>
  <si>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</si>
  <si>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</si>
  <si>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</si>
  <si>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</si>
  <si>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</si>
  <si>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</si>
  <si>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</si>
  <si>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</si>
  <si>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</si>
  <si>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</si>
  <si>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</si>
  <si>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</si>
  <si>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</si>
  <si>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</si>
  <si>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</si>
  <si>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</si>
  <si>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</si>
  <si>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</si>
  <si>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</si>
  <si>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</si>
  <si>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</si>
  <si>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</si>
  <si>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</si>
  <si>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</si>
  <si>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</si>
  <si>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</si>
  <si>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</si>
  <si>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</si>
  <si>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</si>
  <si>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</si>
  <si>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</si>
  <si>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</si>
  <si>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</si>
  <si>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</si>
  <si>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</si>
  <si>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</si>
  <si>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</si>
  <si>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</si>
  <si>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</si>
  <si>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</si>
  <si>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</si>
  <si>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</si>
  <si>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</si>
  <si>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</si>
  <si>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</si>
  <si>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</si>
  <si>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</si>
  <si>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</si>
  <si>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</si>
  <si>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</si>
  <si>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</si>
  <si>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</si>
  <si>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</si>
  <si>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</si>
  <si>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</si>
  <si>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</si>
  <si>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</si>
  <si>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</si>
  <si>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</si>
  <si>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</si>
  <si>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</si>
  <si>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</si>
  <si>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</si>
  <si>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</si>
  <si>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</si>
  <si>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</si>
  <si>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</si>
  <si>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</si>
  <si>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</si>
  <si>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</si>
  <si>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</si>
  <si>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</si>
  <si>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</si>
  <si>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</si>
  <si>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</si>
  <si>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</si>
  <si>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</si>
  <si>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</si>
  <si>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</si>
  <si>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</si>
  <si>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</si>
  <si>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</si>
  <si>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</si>
  <si>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</si>
  <si>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</si>
  <si>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</si>
  <si>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</si>
  <si>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</si>
  <si>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</si>
  <si>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</si>
  <si>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</si>
  <si>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</si>
  <si>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</si>
  <si>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</si>
  <si>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</si>
  <si>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</si>
  <si>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</si>
  <si>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</si>
  <si>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</si>
  <si>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</si>
  <si>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</si>
  <si>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</si>
  <si>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</si>
  <si>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</si>
  <si>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</si>
  <si>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</si>
  <si>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</si>
  <si>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</si>
  <si>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</si>
  <si>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</si>
  <si>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</si>
  <si>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</si>
  <si>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</si>
  <si>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</si>
  <si>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</si>
  <si>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</si>
  <si>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</si>
  <si>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</si>
  <si>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</si>
  <si>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</si>
  <si>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</si>
  <si>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</si>
  <si>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</si>
  <si>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</si>
  <si>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</si>
  <si>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</si>
  <si>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</si>
  <si>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</si>
  <si>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</si>
  <si>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</si>
  <si>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</si>
  <si>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</si>
  <si>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</si>
  <si>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</si>
  <si>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</si>
  <si>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</si>
  <si>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</si>
  <si>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</si>
  <si>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</si>
  <si>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</si>
  <si>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</si>
  <si>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</si>
  <si>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</si>
  <si>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</si>
  <si>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</si>
  <si>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</si>
  <si>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</si>
  <si>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</si>
  <si>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</si>
  <si>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</si>
  <si>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</si>
  <si>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</si>
  <si>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</si>
  <si>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</si>
  <si>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</si>
  <si>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</si>
  <si>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</si>
  <si>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</si>
  <si>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</si>
  <si>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</si>
  <si>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</si>
  <si>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</si>
  <si>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</si>
  <si>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</si>
  <si>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</si>
  <si>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</si>
  <si>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</si>
  <si>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</si>
  <si>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</si>
  <si>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</si>
  <si>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</si>
  <si>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</si>
  <si>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</si>
  <si>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</si>
  <si>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</si>
  <si>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</si>
  <si>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</si>
  <si>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</si>
  <si>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</si>
  <si>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</si>
  <si>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</si>
  <si>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</si>
  <si>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</si>
  <si>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</si>
  <si>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</si>
  <si>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</si>
  <si>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</si>
  <si>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</si>
  <si>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</si>
  <si>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</si>
  <si>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</si>
  <si>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</si>
  <si>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</si>
  <si>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</si>
  <si>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</si>
  <si>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</si>
  <si>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</si>
  <si>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</si>
  <si>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</si>
  <si>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</si>
  <si>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</si>
  <si>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</si>
  <si>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</si>
  <si>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</si>
  <si>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</si>
  <si>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</si>
  <si>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</si>
  <si>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</si>
  <si>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</si>
  <si>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</si>
  <si>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</si>
  <si>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</si>
  <si>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</si>
  <si>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</si>
  <si>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</si>
  <si>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</si>
  <si>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</si>
  <si>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</si>
  <si>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</si>
  <si>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</si>
  <si>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</si>
  <si>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</si>
  <si>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</si>
  <si>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</si>
  <si>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</si>
  <si>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</si>
  <si>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</si>
  <si>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</si>
  <si>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</si>
  <si>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</si>
  <si>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</si>
  <si>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</si>
  <si>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</si>
  <si>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</si>
  <si>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</si>
  <si>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</si>
  <si>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</si>
  <si>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</si>
  <si>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</si>
  <si>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</si>
  <si>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</si>
  <si>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</si>
  <si>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</si>
  <si>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</si>
  <si>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</si>
  <si>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</si>
  <si>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</si>
  <si>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</si>
  <si>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</si>
  <si>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</si>
  <si>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</si>
  <si>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</si>
  <si>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</si>
  <si>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</si>
  <si>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</si>
  <si>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</si>
  <si>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</si>
  <si>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</si>
  <si>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</si>
  <si>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</si>
  <si>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</si>
  <si>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</si>
  <si>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</si>
  <si>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</si>
  <si>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</si>
  <si>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</si>
  <si>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</si>
  <si>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</si>
  <si>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</si>
  <si>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</si>
  <si>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</si>
  <si>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</si>
  <si>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</si>
  <si>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</si>
  <si>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</si>
  <si>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</si>
  <si>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</si>
  <si>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</si>
  <si>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</si>
  <si>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</si>
  <si>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</si>
  <si>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</si>
  <si>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</si>
  <si>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</si>
  <si>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</si>
  <si>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</si>
  <si>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</si>
  <si>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</si>
  <si>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</si>
  <si>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</si>
  <si>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</si>
  <si>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</si>
  <si>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</si>
  <si>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</si>
  <si>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</si>
  <si>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</si>
  <si>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</si>
  <si>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</si>
  <si>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</si>
  <si>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</si>
  <si>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</si>
  <si>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</si>
  <si>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</si>
  <si>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</si>
  <si>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</si>
  <si>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</si>
  <si>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</si>
  <si>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</si>
  <si>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</si>
  <si>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</si>
  <si>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</si>
  <si>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</si>
  <si>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</si>
  <si>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</si>
  <si>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</si>
  <si>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</si>
  <si>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</si>
  <si>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</si>
  <si>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</si>
  <si>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</si>
  <si>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</si>
  <si>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</si>
  <si>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</si>
  <si>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</si>
  <si>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</si>
  <si>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</si>
  <si>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</si>
  <si>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</si>
  <si>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</si>
  <si>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</si>
  <si>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</si>
  <si>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</si>
  <si>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</si>
  <si>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</si>
  <si>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</si>
  <si>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</si>
  <si>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</si>
  <si>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</si>
  <si>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</si>
  <si>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</si>
  <si>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</si>
  <si>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</si>
  <si>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</si>
  <si>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</si>
  <si>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</si>
  <si>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</si>
  <si>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</si>
  <si>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</si>
  <si>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</si>
  <si>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</si>
  <si>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</si>
  <si>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</si>
  <si>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</si>
  <si>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</si>
  <si>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</si>
  <si>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</si>
  <si>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</si>
  <si>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</si>
  <si>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</si>
  <si>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</si>
  <si>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</si>
  <si>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</si>
  <si>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</si>
  <si>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</si>
  <si>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</si>
  <si>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</si>
  <si>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</si>
  <si>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</si>
  <si>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</si>
  <si>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</si>
  <si>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</si>
  <si>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</si>
  <si>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</si>
  <si>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</si>
  <si>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</si>
  <si>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</si>
  <si>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</si>
  <si>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</si>
  <si>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</si>
  <si>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</si>
  <si>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</si>
  <si>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</si>
  <si>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</si>
  <si>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</si>
  <si>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</si>
  <si>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</si>
  <si>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</si>
  <si>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</si>
  <si>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</si>
  <si>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</si>
  <si>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</si>
  <si>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</si>
  <si>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</si>
  <si>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</si>
  <si>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</si>
  <si>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</si>
  <si>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</si>
  <si>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</si>
  <si>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</si>
  <si>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</si>
  <si>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</si>
  <si>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</si>
  <si>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</si>
  <si>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</si>
  <si>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</si>
  <si>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</si>
  <si>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</si>
  <si>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</si>
  <si>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</si>
  <si>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</si>
  <si>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</si>
  <si>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</si>
  <si>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</si>
  <si>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</si>
  <si>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</si>
  <si>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</si>
  <si>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</si>
  <si>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</si>
  <si>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</si>
  <si>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</si>
  <si>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</si>
  <si>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</si>
  <si>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</si>
  <si>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</si>
  <si>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</si>
  <si>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</si>
  <si>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</si>
  <si>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</si>
  <si>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</si>
  <si>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</si>
  <si>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</si>
  <si>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</si>
  <si>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</si>
  <si>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</si>
  <si>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</si>
  <si>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</si>
  <si>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</si>
  <si>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</si>
  <si>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</si>
  <si>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</si>
  <si>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</si>
  <si>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</si>
  <si>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</si>
  <si>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</si>
  <si>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</si>
  <si>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</si>
  <si>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</si>
  <si>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</si>
  <si>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</si>
  <si>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</si>
  <si>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</si>
  <si>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</si>
  <si>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</si>
  <si>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</si>
  <si>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</si>
  <si>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</si>
  <si>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</si>
  <si>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</si>
  <si>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</si>
  <si>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</si>
  <si>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</si>
  <si>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</si>
  <si>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</si>
  <si>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</si>
  <si>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</si>
  <si>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</si>
  <si>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</si>
  <si>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</si>
  <si>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</si>
  <si>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</si>
  <si>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</si>
  <si>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</si>
  <si>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</si>
  <si>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</si>
  <si>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</si>
  <si>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</si>
  <si>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</si>
  <si>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</si>
  <si>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</si>
  <si>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</si>
  <si>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</si>
  <si>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</si>
  <si>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</si>
  <si>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</si>
  <si>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</si>
  <si>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</si>
  <si>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</si>
  <si>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</si>
  <si>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</si>
  <si>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</si>
  <si>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</si>
  <si>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</si>
  <si>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</si>
  <si>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</si>
  <si>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</si>
  <si>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</si>
  <si>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</si>
  <si>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</si>
  <si>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</si>
  <si>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</si>
  <si>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</si>
  <si>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</si>
  <si>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</si>
  <si>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</si>
  <si>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</si>
  <si>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</si>
  <si>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</si>
  <si>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</si>
  <si>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</si>
  <si>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</si>
  <si>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</si>
  <si>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</si>
  <si>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</si>
  <si>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</si>
  <si>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</si>
  <si>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</si>
  <si>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</si>
  <si>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</si>
  <si>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</si>
  <si>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</si>
  <si>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</si>
  <si>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</si>
  <si>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</si>
  <si>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</si>
  <si>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</si>
  <si>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</si>
  <si>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</si>
  <si>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</si>
  <si>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</si>
  <si>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</si>
  <si>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</si>
  <si>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</si>
  <si>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</si>
  <si>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</si>
  <si>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</si>
  <si>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</si>
  <si>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</si>
  <si>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</si>
  <si>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</si>
  <si>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</si>
  <si>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</si>
  <si>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</si>
  <si>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</si>
  <si>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</si>
  <si>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</si>
  <si>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</si>
  <si>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</si>
  <si>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</si>
  <si>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</si>
  <si>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</si>
  <si>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</si>
  <si>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</si>
  <si>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</si>
  <si>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</si>
  <si>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</si>
  <si>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</si>
  <si>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</si>
  <si>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</si>
  <si>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</si>
  <si>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</si>
  <si>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</si>
  <si>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</si>
  <si>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</si>
  <si>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</si>
  <si>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</si>
  <si>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</si>
  <si>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</si>
  <si>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</si>
  <si>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</si>
  <si>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</si>
  <si>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</si>
  <si>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</si>
  <si>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</si>
  <si>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</si>
  <si>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</si>
  <si>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</si>
  <si>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</si>
  <si>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</si>
  <si>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</si>
  <si>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</si>
  <si>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</si>
  <si>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</si>
  <si>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</si>
  <si>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</si>
  <si>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</si>
  <si>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</si>
  <si>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</si>
  <si>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</si>
  <si>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</si>
  <si>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</si>
  <si>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</si>
  <si>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</si>
  <si>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</si>
  <si>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</si>
  <si>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</si>
  <si>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</si>
  <si>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</si>
  <si>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</si>
  <si>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</si>
  <si>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</si>
  <si>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</si>
  <si>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</si>
  <si>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</si>
  <si>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</si>
  <si>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</si>
  <si>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</si>
  <si>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</si>
  <si>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</si>
  <si>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</si>
  <si>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</si>
  <si>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</si>
  <si>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</si>
  <si>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</si>
  <si>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</si>
  <si>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</si>
  <si>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</si>
  <si>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</si>
  <si>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</si>
  <si>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</si>
  <si>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</si>
  <si>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</si>
  <si>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</si>
  <si>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</si>
  <si>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</si>
  <si>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</si>
  <si>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</si>
  <si>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</si>
  <si>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</si>
  <si>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</si>
  <si>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</si>
  <si>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</si>
  <si>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</si>
  <si>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</si>
  <si>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</si>
  <si>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</si>
  <si>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</si>
  <si>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</si>
  <si>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</si>
  <si>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</si>
  <si>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</si>
  <si>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</si>
  <si>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</si>
  <si>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</si>
  <si>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</si>
  <si>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</si>
  <si>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</si>
  <si>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</si>
  <si>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</si>
  <si>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</si>
  <si>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</si>
  <si>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</si>
  <si>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</si>
  <si>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</si>
  <si>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</si>
  <si>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</si>
  <si>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</si>
  <si>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</si>
  <si>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</si>
  <si>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</si>
  <si>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</si>
  <si>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</si>
  <si>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</si>
  <si>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</si>
  <si>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</si>
  <si>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</si>
  <si>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</si>
  <si>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</si>
  <si>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</si>
  <si>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</si>
  <si>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</si>
  <si>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</si>
  <si>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</si>
  <si>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</si>
  <si>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</si>
  <si>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</si>
  <si>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</si>
  <si>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</si>
  <si>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</si>
  <si>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</si>
  <si>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</si>
  <si>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</si>
  <si>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</si>
  <si>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</si>
  <si>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</si>
  <si>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</si>
  <si>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</si>
  <si>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</si>
  <si>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</si>
  <si>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</si>
  <si>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</si>
  <si>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</si>
  <si>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</si>
  <si>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</si>
  <si>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</si>
  <si>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</si>
  <si>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</si>
  <si>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</si>
  <si>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</si>
  <si>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</si>
  <si>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</si>
  <si>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</si>
  <si>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</si>
  <si>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</si>
  <si>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</si>
  <si>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</si>
  <si>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</si>
  <si>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</si>
  <si>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</si>
  <si>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</si>
  <si>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</si>
  <si>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</si>
  <si>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</si>
  <si>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</si>
  <si>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</si>
  <si>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</si>
  <si>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</si>
  <si>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</si>
  <si>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</si>
  <si>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</si>
  <si>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</si>
  <si>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</si>
  <si>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</si>
  <si>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</si>
  <si>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</si>
  <si>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</si>
  <si>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</si>
  <si>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</si>
  <si>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</si>
  <si>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</si>
  <si>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</si>
  <si>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</si>
  <si>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</si>
  <si>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</si>
  <si>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</si>
  <si>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</si>
  <si>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</si>
  <si>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</si>
  <si>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</si>
  <si>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</si>
  <si>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</si>
  <si>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</si>
  <si>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</si>
  <si>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</si>
  <si>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</si>
  <si>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</si>
  <si>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</si>
  <si>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</si>
  <si>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</si>
  <si>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</si>
  <si>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</si>
  <si>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</si>
  <si>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</si>
  <si>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</si>
  <si>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</si>
  <si>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</si>
  <si>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</si>
  <si>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</si>
  <si>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</si>
  <si>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</si>
  <si>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</si>
  <si>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</si>
  <si>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</si>
  <si>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</si>
  <si>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</si>
  <si>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</si>
  <si>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</si>
  <si>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</si>
  <si>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</si>
  <si>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</si>
  <si>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</si>
  <si>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</si>
  <si>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</si>
  <si>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</si>
  <si>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</si>
  <si>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</si>
  <si>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</si>
  <si>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</si>
  <si>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</si>
  <si>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</si>
  <si>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</si>
  <si>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</si>
  <si>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</si>
  <si>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</si>
  <si>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</si>
  <si>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</si>
  <si>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</si>
  <si>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</si>
  <si>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</si>
  <si>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</si>
  <si>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</si>
  <si>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</si>
  <si>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</si>
  <si>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</si>
  <si>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</si>
  <si>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</si>
  <si>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</si>
  <si>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</si>
  <si>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</si>
  <si>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</si>
  <si>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</si>
  <si>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</si>
  <si>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</si>
  <si>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</si>
  <si>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</si>
  <si>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</si>
  <si>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</si>
  <si>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</si>
  <si>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</si>
  <si>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</si>
  <si>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</si>
  <si>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</si>
  <si>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</si>
  <si>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</si>
  <si>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</si>
  <si>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</si>
  <si>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</si>
  <si>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</si>
  <si>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</si>
  <si>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</si>
  <si>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</si>
  <si>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</si>
  <si>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</si>
  <si>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</si>
  <si>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</si>
  <si>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</si>
  <si>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</si>
  <si>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</si>
  <si>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</si>
  <si>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</si>
  <si>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</si>
  <si>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</si>
  <si>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</si>
  <si>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</si>
  <si>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</si>
  <si>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</si>
  <si>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</si>
  <si>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</si>
  <si>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</si>
  <si>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</si>
  <si>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</si>
  <si>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</si>
  <si>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</si>
  <si>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</si>
  <si>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</si>
  <si>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</si>
  <si>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</si>
  <si>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</si>
  <si>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</si>
  <si>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</si>
  <si>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</si>
  <si>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</si>
  <si>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</si>
  <si>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</si>
  <si>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</si>
  <si>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</si>
  <si>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</si>
  <si>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</si>
  <si>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</si>
  <si>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</si>
  <si>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</si>
  <si>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</si>
  <si>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</si>
  <si>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</si>
  <si>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</si>
  <si>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</si>
  <si>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</si>
  <si>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</si>
  <si>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</si>
  <si>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</si>
  <si>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</si>
  <si>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</si>
  <si>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</si>
  <si>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</si>
  <si>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</si>
  <si>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</si>
  <si>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</si>
  <si>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</si>
  <si>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</si>
  <si>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</si>
  <si>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</si>
  <si>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</si>
  <si>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</si>
  <si>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</si>
  <si>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</si>
  <si>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</si>
  <si>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</si>
  <si>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</si>
  <si>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</si>
  <si>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</si>
  <si>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</si>
  <si>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</si>
  <si>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</si>
  <si>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</si>
  <si>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</si>
  <si>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</si>
  <si>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</si>
  <si>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</si>
  <si>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</si>
  <si>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</si>
  <si>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</si>
  <si>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</si>
  <si>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</si>
  <si>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</si>
  <si>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</si>
  <si>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</si>
  <si>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</si>
  <si>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</si>
  <si>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</si>
  <si>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</si>
  <si>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</si>
  <si>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</si>
  <si>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</si>
  <si>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</si>
  <si>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</si>
  <si>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</si>
  <si>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</si>
  <si>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</si>
  <si>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</si>
  <si>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</si>
  <si>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</si>
  <si>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</si>
  <si>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</si>
  <si>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</si>
  <si>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</si>
  <si>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</si>
  <si>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</si>
  <si>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</si>
  <si>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</si>
  <si>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</si>
  <si>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</si>
  <si>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</si>
  <si>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</si>
  <si>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</si>
  <si>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</si>
  <si>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</si>
  <si>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</si>
  <si>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</si>
  <si>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</si>
  <si>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</si>
  <si>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</si>
  <si>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</si>
  <si>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</si>
  <si>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</si>
  <si>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</si>
  <si>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</si>
  <si>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</si>
  <si>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</si>
  <si>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</si>
  <si>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</si>
  <si>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</si>
  <si>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</si>
  <si>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</si>
  <si>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</si>
  <si>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</si>
  <si>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</si>
  <si>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</si>
  <si>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</si>
  <si>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</si>
  <si>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</si>
  <si>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</si>
  <si>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</si>
  <si>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</si>
  <si>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</si>
  <si>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</si>
  <si>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</si>
  <si>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</si>
  <si>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</si>
  <si>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</si>
  <si>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</si>
  <si>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</si>
  <si>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</si>
  <si>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</si>
  <si>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</si>
  <si>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</si>
  <si>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</si>
  <si>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</si>
  <si>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</si>
  <si>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</si>
  <si>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</si>
  <si>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</si>
  <si>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</si>
  <si>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</si>
  <si>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</si>
  <si>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</si>
  <si>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</si>
  <si>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</si>
  <si>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</si>
  <si>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</si>
  <si>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</si>
  <si>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</si>
  <si>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</si>
  <si>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</si>
  <si>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</si>
  <si>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</si>
  <si>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</si>
  <si>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</si>
  <si>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</si>
  <si>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</si>
  <si>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</si>
  <si>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</si>
  <si>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</si>
  <si>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</si>
  <si>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</si>
  <si>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</si>
  <si>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</si>
  <si>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</si>
  <si>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</si>
  <si>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</si>
  <si>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</si>
  <si>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</si>
  <si>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</si>
  <si>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</si>
  <si>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</si>
  <si>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</si>
  <si>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</si>
  <si>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</si>
  <si>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</si>
  <si>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</si>
  <si>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</si>
  <si>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</si>
  <si>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</si>
  <si>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</si>
  <si>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</si>
  <si>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</si>
  <si>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</si>
  <si>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</si>
  <si>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</si>
  <si>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</si>
  <si>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</si>
  <si>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</si>
  <si>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</si>
  <si>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</si>
  <si>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</si>
  <si>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</si>
  <si>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</si>
  <si>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</si>
  <si>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</si>
  <si>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</si>
  <si>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</si>
  <si>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</si>
  <si>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</si>
  <si>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</si>
  <si>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</si>
  <si>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</si>
  <si>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</si>
  <si>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</si>
  <si>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</si>
  <si>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</si>
  <si>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</si>
  <si>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</si>
  <si>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</si>
  <si>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</si>
  <si>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</si>
  <si>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</si>
  <si>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</si>
  <si>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</si>
  <si>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</si>
  <si>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</si>
  <si>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</si>
  <si>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</si>
  <si>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</si>
  <si>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</si>
  <si>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</si>
  <si>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</si>
  <si>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</si>
  <si>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</si>
  <si>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</si>
  <si>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</si>
  <si>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</si>
  <si>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</si>
  <si>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</si>
  <si>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</si>
  <si>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</si>
  <si>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</si>
  <si>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</si>
  <si>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</si>
  <si>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</si>
  <si>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</si>
  <si>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</si>
  <si>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</si>
  <si>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</si>
  <si>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</si>
  <si>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</si>
  <si>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</si>
  <si>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</si>
  <si>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</si>
  <si>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</si>
  <si>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</si>
  <si>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</si>
  <si>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</si>
  <si>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</si>
  <si>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</si>
  <si>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</si>
  <si>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</si>
  <si>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</si>
  <si>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</si>
  <si>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</si>
  <si>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</si>
  <si>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</si>
  <si>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</si>
  <si>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</si>
  <si>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</si>
  <si>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</si>
  <si>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</si>
  <si>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</si>
  <si>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</si>
  <si>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</si>
  <si>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</si>
  <si>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</si>
  <si>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</si>
  <si>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</si>
  <si>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</si>
  <si>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</si>
  <si>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</si>
  <si>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</si>
  <si>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</si>
  <si>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</si>
  <si>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</si>
  <si>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</si>
  <si>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</si>
  <si>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</si>
  <si>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</si>
  <si>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</si>
  <si>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</si>
  <si>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</si>
  <si>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</si>
  <si>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</si>
  <si>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</si>
  <si>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</si>
  <si>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</si>
  <si>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</si>
  <si>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</si>
  <si>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</si>
  <si>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</si>
  <si>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</si>
  <si>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</si>
  <si>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</si>
  <si>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</si>
  <si>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</si>
  <si>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</si>
  <si>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</si>
  <si>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</si>
  <si>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</si>
  <si>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</si>
  <si>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</si>
  <si>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</si>
  <si>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</si>
  <si>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</si>
  <si>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</si>
  <si>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</si>
  <si>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</si>
  <si>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</si>
  <si>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</si>
  <si>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</si>
  <si>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</si>
  <si>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</si>
  <si>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</si>
  <si>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</si>
  <si>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</si>
  <si>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</si>
  <si>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</si>
  <si>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</si>
  <si>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</si>
  <si>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</si>
  <si>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</si>
  <si>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</si>
  <si>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</si>
  <si>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</si>
  <si>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</si>
  <si>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</si>
  <si>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</si>
  <si>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</si>
  <si>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</si>
  <si>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</si>
  <si>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</si>
  <si>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</si>
  <si>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</si>
  <si>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</si>
  <si>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</si>
  <si>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</si>
  <si>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</si>
  <si>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</si>
  <si>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</si>
  <si>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</si>
  <si>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</si>
  <si>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</si>
  <si>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</si>
  <si>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</si>
  <si>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</si>
  <si>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</si>
  <si>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</si>
  <si>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</si>
  <si>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</si>
  <si>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</si>
  <si>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</si>
  <si>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</si>
  <si>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</si>
  <si>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</si>
  <si>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</si>
  <si>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</si>
  <si>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</si>
  <si>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</si>
  <si>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</si>
  <si>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</si>
  <si>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</si>
  <si>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</si>
  <si>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</si>
  <si>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</si>
  <si>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</si>
  <si>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</si>
  <si>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</si>
  <si>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</si>
  <si>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</si>
  <si>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</si>
  <si>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</si>
  <si>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</si>
  <si>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</si>
  <si>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</si>
  <si>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</si>
  <si>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</si>
  <si>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</si>
  <si>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</si>
  <si>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</si>
  <si>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</si>
  <si>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</si>
  <si>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</si>
  <si>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</si>
  <si>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</si>
  <si>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</si>
  <si>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</si>
  <si>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</si>
  <si>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</si>
  <si>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</si>
  <si>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</si>
  <si>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</si>
  <si>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</si>
  <si>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</si>
  <si>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</si>
  <si>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</si>
  <si>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</si>
  <si>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</si>
  <si>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</si>
  <si>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</si>
  <si>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</si>
  <si>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</si>
  <si>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</si>
  <si>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</si>
  <si>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</si>
  <si>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</si>
  <si>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</si>
  <si>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</si>
  <si>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</si>
  <si>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</si>
  <si>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</si>
  <si>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</si>
  <si>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</si>
  <si>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</si>
  <si>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</si>
  <si>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</si>
  <si>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</si>
  <si>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</si>
  <si>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</si>
  <si>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</si>
  <si>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</si>
  <si>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</si>
  <si>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</si>
  <si>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</si>
  <si>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</si>
  <si>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</si>
  <si>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</si>
  <si>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</si>
  <si>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</si>
  <si>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</si>
  <si>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</si>
  <si>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</si>
  <si>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</si>
  <si>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</si>
  <si>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</si>
  <si>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</si>
  <si>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</si>
  <si>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</si>
  <si>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</si>
  <si>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</si>
  <si>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</si>
  <si>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</si>
  <si>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</si>
  <si>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</si>
  <si>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</si>
  <si>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</si>
  <si>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</si>
  <si>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</si>
  <si>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</si>
  <si>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</si>
  <si>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</si>
  <si>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</si>
  <si>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</si>
  <si>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</si>
  <si>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</si>
  <si>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</si>
  <si>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</si>
  <si>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</si>
  <si>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</si>
  <si>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</si>
  <si>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</si>
  <si>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</si>
  <si>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</si>
  <si>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</si>
  <si>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</si>
  <si>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</si>
  <si>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</si>
  <si>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</si>
  <si>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</si>
  <si>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</si>
  <si>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</si>
  <si>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</si>
  <si>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</si>
  <si>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</si>
  <si>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</si>
  <si>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</si>
  <si>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</si>
  <si>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</si>
  <si>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</si>
  <si>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</si>
  <si>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</si>
  <si>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</si>
  <si>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</si>
  <si>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</si>
  <si>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</si>
  <si>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</si>
  <si>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</si>
  <si>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</si>
  <si>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</si>
  <si>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</si>
  <si>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</si>
  <si>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</si>
  <si>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</si>
  <si>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</si>
  <si>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</si>
  <si>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</si>
  <si>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</si>
  <si>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</si>
  <si>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</si>
  <si>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</si>
  <si>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</si>
  <si>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</si>
  <si>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</si>
  <si>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</si>
  <si>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</si>
  <si>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</si>
  <si>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</si>
  <si>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</si>
  <si>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</si>
  <si>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</si>
  <si>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</si>
  <si>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</si>
  <si>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</si>
  <si>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</si>
  <si>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</si>
  <si>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</si>
  <si>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</si>
  <si>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</si>
  <si>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</si>
  <si>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</si>
  <si>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</si>
  <si>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</si>
  <si>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</si>
  <si>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</si>
  <si>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</si>
  <si>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</si>
  <si>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</si>
  <si>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</si>
  <si>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</si>
  <si>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</si>
  <si>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</si>
  <si>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</si>
  <si>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</si>
  <si>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</si>
  <si>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</si>
  <si>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</si>
  <si>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</si>
  <si>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</si>
  <si>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</si>
  <si>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</si>
  <si>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</si>
  <si>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</si>
  <si>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</si>
  <si>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</si>
  <si>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</si>
  <si>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</si>
  <si>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</si>
  <si>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</si>
  <si>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</si>
  <si>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</si>
  <si>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</si>
  <si>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</si>
  <si>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</si>
  <si>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</si>
  <si>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</si>
  <si>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</si>
  <si>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</si>
  <si>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</si>
  <si>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</si>
  <si>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</si>
  <si>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</si>
  <si>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</si>
  <si>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</si>
  <si>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</si>
  <si>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</si>
  <si>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</si>
  <si>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</si>
  <si>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</si>
  <si>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</si>
  <si>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</si>
  <si>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</si>
  <si>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</si>
  <si>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</si>
  <si>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</si>
  <si>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</si>
  <si>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</si>
  <si>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</si>
  <si>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</si>
  <si>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</si>
  <si>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</si>
  <si>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</si>
  <si>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</si>
  <si>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</si>
  <si>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</si>
  <si>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</si>
  <si>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</si>
  <si>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</si>
  <si>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</si>
  <si>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</si>
  <si>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</si>
  <si>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</si>
  <si>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</si>
  <si>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</si>
  <si>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</si>
  <si>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</si>
  <si>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</si>
  <si>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</si>
  <si>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</si>
  <si>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</si>
  <si>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</si>
  <si>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</si>
  <si>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</si>
  <si>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</si>
  <si>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</si>
  <si>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</si>
  <si>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</si>
  <si>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</si>
  <si>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</si>
  <si>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</si>
  <si>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</si>
  <si>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</si>
  <si>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</si>
  <si>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</si>
  <si>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</si>
  <si>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</si>
  <si>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</si>
  <si>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</si>
  <si>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</si>
  <si>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</si>
  <si>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</si>
  <si>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</si>
  <si>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</si>
  <si>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</si>
  <si>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</si>
  <si>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</si>
  <si>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</si>
  <si>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</si>
  <si>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</si>
  <si>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</si>
  <si>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</si>
  <si>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</si>
  <si>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</si>
  <si>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</si>
  <si>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</si>
  <si>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</si>
  <si>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</si>
  <si>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</si>
  <si>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</si>
  <si>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</si>
  <si>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</si>
  <si>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</si>
  <si>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</si>
  <si>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</si>
  <si>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</si>
  <si>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</si>
  <si>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</si>
  <si>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</si>
  <si>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</si>
  <si>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</si>
  <si>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</si>
  <si>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</si>
  <si>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</si>
  <si>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</si>
  <si>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</si>
  <si>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</si>
  <si>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</si>
  <si>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</si>
  <si>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</si>
  <si>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</si>
  <si>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</si>
  <si>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</si>
  <si>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</si>
  <si>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</si>
  <si>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</si>
  <si>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</si>
  <si>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</si>
  <si>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</si>
  <si>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</si>
  <si>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</si>
  <si>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</si>
  <si>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</si>
  <si>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</si>
  <si>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</si>
  <si>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</si>
  <si>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</si>
  <si>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</si>
  <si>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</si>
  <si>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</si>
  <si>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</si>
  <si>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</si>
  <si>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</si>
  <si>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</si>
  <si>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</si>
  <si>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</si>
  <si>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</si>
  <si>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</si>
  <si>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</si>
  <si>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</si>
  <si>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</si>
  <si>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</si>
  <si>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</si>
  <si>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</si>
  <si>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</si>
  <si>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</si>
  <si>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</si>
  <si>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</si>
  <si>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</si>
  <si>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</si>
  <si>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</si>
  <si>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</si>
  <si>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</si>
  <si>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</si>
  <si>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</si>
  <si>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</si>
  <si>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</si>
  <si>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</si>
  <si>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</si>
  <si>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</si>
  <si>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</si>
  <si>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</si>
  <si>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</si>
  <si>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</si>
  <si>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</si>
  <si>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</si>
  <si>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</si>
  <si>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</si>
  <si>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</si>
  <si>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</si>
  <si>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</si>
  <si>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</si>
  <si>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</si>
  <si>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</si>
  <si>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</si>
  <si>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</si>
  <si>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</si>
  <si>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</si>
  <si>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</si>
  <si>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</si>
  <si>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</si>
  <si>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</si>
  <si>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</si>
  <si>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</si>
  <si>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</si>
  <si>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</si>
  <si>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</si>
  <si>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</si>
  <si>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</si>
  <si>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</si>
  <si>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</si>
  <si>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</si>
  <si>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</si>
  <si>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</si>
  <si>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</si>
  <si>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</si>
  <si>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</si>
  <si>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</si>
  <si>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</si>
  <si>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</si>
  <si>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</si>
  <si>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</si>
  <si>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</si>
  <si>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</si>
  <si>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</si>
  <si>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</si>
  <si>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</si>
  <si>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</si>
  <si>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</si>
  <si>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</si>
  <si>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</si>
  <si>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</si>
  <si>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</si>
  <si>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</si>
  <si>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</si>
  <si>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</si>
  <si>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</si>
  <si>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</si>
  <si>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</si>
  <si>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</si>
  <si>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</si>
  <si>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</si>
  <si>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</si>
  <si>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</si>
  <si>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</si>
  <si>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</si>
  <si>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</si>
  <si>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</si>
  <si>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</si>
  <si>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</si>
  <si>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</si>
  <si>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</si>
  <si>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</si>
  <si>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</si>
  <si>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</si>
  <si>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</si>
  <si>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</si>
  <si>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</si>
  <si>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</si>
  <si>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</si>
  <si>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</si>
  <si>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</si>
  <si>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</si>
  <si>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</si>
  <si>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</si>
  <si>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</si>
  <si>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</si>
  <si>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</si>
  <si>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</si>
  <si>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</si>
  <si>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</si>
  <si>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</si>
  <si>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</si>
  <si>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</si>
  <si>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</si>
  <si>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</si>
  <si>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</si>
  <si>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</si>
  <si>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</si>
  <si>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</si>
  <si>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</si>
  <si>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</si>
  <si>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</si>
  <si>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</si>
  <si>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</si>
  <si>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</si>
  <si>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</si>
  <si>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</si>
  <si>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</si>
  <si>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</si>
  <si>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</si>
  <si>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</si>
  <si>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</si>
  <si>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</si>
  <si>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</si>
  <si>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</si>
  <si>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</si>
  <si>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</si>
  <si>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</si>
  <si>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</si>
  <si>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</si>
  <si>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</si>
  <si>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</si>
  <si>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</si>
  <si>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</si>
  <si>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</si>
  <si>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</si>
  <si>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</si>
  <si>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</si>
  <si>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</si>
  <si>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</si>
  <si>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</si>
  <si>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</si>
  <si>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</si>
  <si>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</si>
  <si>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</si>
  <si>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</si>
  <si>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</si>
  <si>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</si>
  <si>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</si>
  <si>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</si>
  <si>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</si>
  <si>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</si>
  <si>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</si>
  <si>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</si>
  <si>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</si>
  <si>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</si>
  <si>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</si>
  <si>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</si>
  <si>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</si>
  <si>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</si>
  <si>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</si>
  <si>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</si>
  <si>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</si>
  <si>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</si>
  <si>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</si>
  <si>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</si>
  <si>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</si>
  <si>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</si>
  <si>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</si>
  <si>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</si>
  <si>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</si>
  <si>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</si>
  <si>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</si>
  <si>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</si>
  <si>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</si>
  <si>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</si>
  <si>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</si>
  <si>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</si>
  <si>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</si>
  <si>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</si>
  <si>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</si>
  <si>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</si>
  <si>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</si>
  <si>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</si>
  <si>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</si>
  <si>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</si>
  <si>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</si>
  <si>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</si>
  <si>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</si>
  <si>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</si>
  <si>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</si>
  <si>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</si>
  <si>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</si>
  <si>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</si>
  <si>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</si>
  <si>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</si>
  <si>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</si>
  <si>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</si>
  <si>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</si>
  <si>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</si>
  <si>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</si>
  <si>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</si>
  <si>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</si>
  <si>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</si>
  <si>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</si>
  <si>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</si>
  <si>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</si>
  <si>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</si>
  <si>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</si>
  <si>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</si>
  <si>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</si>
  <si>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</si>
  <si>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</si>
  <si>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</si>
  <si>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</si>
  <si>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</si>
  <si>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</si>
  <si>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</si>
  <si>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</si>
  <si>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</si>
  <si>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</si>
  <si>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</si>
  <si>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</si>
  <si>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</si>
  <si>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</si>
  <si>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</si>
  <si>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</si>
  <si>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</si>
  <si>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</si>
  <si>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</si>
  <si>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</si>
  <si>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</si>
  <si>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</si>
  <si>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</si>
  <si>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</si>
  <si>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</si>
  <si>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</si>
  <si>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</si>
  <si>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</si>
  <si>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</si>
  <si>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</si>
  <si>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</si>
  <si>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</si>
  <si>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</si>
  <si>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</si>
  <si>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</si>
  <si>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</si>
  <si>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</si>
  <si>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</si>
  <si>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</si>
  <si>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</si>
  <si>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</si>
  <si>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</si>
  <si>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</si>
  <si>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</si>
  <si>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</si>
  <si>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</si>
  <si>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</si>
  <si>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</si>
  <si>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</si>
  <si>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</si>
  <si>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</si>
  <si>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</si>
  <si>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</si>
  <si>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</si>
  <si>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</si>
  <si>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</si>
  <si>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</si>
  <si>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</si>
  <si>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</si>
  <si>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</si>
  <si>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</si>
  <si>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</si>
  <si>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</si>
  <si>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</si>
  <si>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</si>
  <si>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</si>
  <si>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</si>
  <si>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</si>
  <si>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</si>
  <si>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</si>
  <si>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</si>
  <si>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</si>
  <si>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</si>
  <si>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</si>
  <si>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</si>
  <si>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</si>
  <si>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</si>
  <si>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</si>
  <si>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</si>
  <si>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</si>
  <si>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</si>
  <si>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</si>
  <si>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</si>
  <si>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</si>
  <si>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</si>
  <si>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</si>
  <si>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</si>
  <si>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</si>
  <si>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</si>
  <si>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</si>
  <si>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</si>
  <si>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</si>
  <si>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</si>
  <si>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</si>
  <si>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</si>
  <si>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</si>
  <si>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</si>
  <si>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</si>
  <si>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</si>
  <si>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</si>
  <si>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</si>
  <si>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</si>
  <si>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</si>
  <si>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</si>
  <si>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</si>
  <si>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</si>
  <si>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</si>
  <si>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</si>
  <si>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</si>
  <si>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</si>
  <si>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</si>
  <si>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</si>
  <si>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</si>
  <si>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</si>
  <si>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</si>
  <si>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</si>
  <si>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</si>
  <si>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</si>
  <si>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</si>
  <si>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</si>
  <si>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</si>
  <si>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</si>
  <si>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</si>
  <si>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</si>
  <si>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</si>
  <si>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</si>
  <si>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</si>
  <si>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</si>
  <si>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</si>
  <si>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</si>
  <si>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</si>
  <si>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</si>
  <si>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</si>
  <si>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</si>
  <si>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</si>
  <si>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</si>
  <si>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</si>
  <si>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</si>
  <si>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</si>
  <si>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</si>
  <si>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</si>
  <si>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</si>
  <si>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</si>
  <si>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</si>
  <si>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</si>
  <si>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</si>
  <si>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</si>
  <si>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</si>
  <si>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</si>
  <si>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</si>
  <si>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</si>
  <si>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</si>
  <si>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</si>
  <si>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</si>
  <si>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</si>
  <si>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</si>
  <si>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</si>
  <si>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</si>
  <si>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</si>
  <si>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</si>
  <si>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</si>
  <si>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</si>
  <si>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</si>
  <si>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</si>
  <si>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</si>
  <si>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</si>
  <si>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</si>
  <si>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</si>
  <si>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</si>
  <si>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</si>
  <si>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</si>
  <si>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</si>
  <si>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</si>
  <si>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</si>
  <si>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</si>
  <si>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</si>
  <si>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</si>
  <si>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</si>
  <si>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</si>
  <si>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</si>
  <si>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</si>
  <si>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</si>
  <si>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</si>
  <si>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</si>
  <si>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</si>
  <si>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</si>
  <si>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</si>
  <si>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</si>
  <si>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</si>
  <si>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</si>
  <si>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</si>
  <si>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</si>
  <si>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</si>
  <si>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</si>
  <si>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</si>
  <si>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</si>
  <si>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</si>
  <si>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</si>
  <si>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</si>
  <si>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</si>
  <si>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</si>
  <si>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</si>
  <si>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</si>
  <si>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</si>
  <si>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</si>
  <si>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</si>
  <si>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</si>
  <si>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</si>
  <si>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</si>
  <si>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</si>
  <si>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</si>
  <si>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</si>
  <si>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</si>
  <si>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</si>
  <si>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</si>
  <si>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</si>
  <si>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</si>
  <si>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</si>
  <si>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</si>
  <si>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</si>
  <si>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</si>
  <si>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</si>
  <si>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</si>
  <si>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</si>
  <si>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</si>
  <si>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</si>
  <si>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</si>
  <si>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</si>
  <si>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</si>
  <si>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</si>
  <si>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</si>
  <si>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</si>
  <si>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</si>
  <si>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</si>
  <si>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</si>
  <si>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</si>
  <si>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</si>
  <si>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</si>
  <si>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</si>
  <si>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</si>
  <si>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</si>
  <si>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</si>
  <si>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</si>
  <si>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</si>
  <si>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</si>
  <si>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</si>
  <si>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</si>
  <si>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</si>
  <si>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</si>
  <si>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</si>
  <si>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</si>
  <si>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</si>
  <si>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</si>
  <si>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</si>
  <si>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</si>
  <si>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</si>
  <si>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</si>
  <si>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</si>
  <si>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</si>
  <si>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</si>
  <si>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</si>
  <si>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</si>
  <si>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</si>
  <si>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</si>
  <si>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</si>
  <si>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</si>
  <si>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</si>
  <si>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</si>
  <si>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</si>
  <si>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</si>
  <si>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</si>
  <si>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</si>
  <si>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</si>
  <si>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</si>
  <si>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</si>
  <si>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</si>
  <si>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</si>
  <si>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</si>
  <si>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</si>
  <si>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</si>
  <si>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</si>
  <si>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</si>
  <si>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</si>
  <si>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</si>
  <si>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</si>
  <si>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</si>
  <si>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</si>
  <si>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</si>
  <si>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</si>
  <si>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</si>
  <si>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</si>
  <si>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</si>
  <si>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</si>
  <si>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</si>
  <si>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</si>
  <si>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</si>
  <si>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</si>
  <si>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</si>
  <si>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</si>
  <si>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</si>
  <si>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</si>
  <si>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</si>
  <si>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</si>
  <si>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</si>
  <si>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</si>
  <si>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</si>
  <si>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</si>
  <si>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</si>
  <si>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</si>
  <si>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</si>
  <si>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</si>
  <si>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</si>
  <si>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</si>
  <si>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</si>
  <si>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</si>
  <si>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</si>
  <si>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</si>
  <si>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</si>
  <si>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</si>
  <si>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</si>
  <si>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</si>
  <si>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</si>
  <si>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</si>
  <si>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</si>
  <si>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</si>
  <si>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</si>
  <si>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</si>
  <si>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</si>
  <si>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</si>
  <si>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</si>
  <si>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</si>
  <si>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</si>
  <si>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</si>
  <si>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</si>
  <si>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</si>
  <si>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</si>
  <si>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</si>
  <si>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</si>
  <si>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</si>
  <si>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</si>
  <si>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</si>
  <si>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</si>
  <si>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</si>
  <si>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</si>
  <si>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</si>
  <si>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</si>
  <si>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</si>
  <si>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</si>
  <si>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</si>
  <si>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</si>
  <si>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</si>
  <si>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</si>
  <si>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</si>
  <si>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</si>
  <si>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</si>
  <si>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</si>
  <si>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</si>
  <si>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</si>
  <si>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</si>
  <si>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</si>
  <si>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</si>
  <si>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</si>
  <si>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</si>
  <si>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</si>
  <si>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</si>
  <si>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</si>
  <si>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</si>
  <si>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</si>
  <si>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</si>
  <si>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</si>
  <si>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</si>
  <si>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</si>
  <si>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</si>
  <si>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</si>
  <si>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</si>
  <si>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</si>
  <si>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</si>
  <si>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</si>
  <si>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</si>
  <si>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</si>
  <si>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</si>
  <si>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</si>
  <si>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</si>
  <si>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</si>
  <si>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</si>
  <si>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</si>
  <si>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</si>
  <si>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</si>
  <si>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</si>
  <si>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</si>
  <si>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</si>
  <si>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</si>
  <si>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</si>
  <si>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</si>
  <si>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</si>
  <si>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</si>
  <si>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</si>
  <si>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</si>
  <si>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</si>
  <si>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</si>
  <si>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</si>
  <si>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</si>
  <si>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</si>
  <si>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</si>
  <si>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</si>
  <si>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</si>
  <si>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</si>
  <si>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</si>
  <si>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</si>
  <si>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</si>
  <si>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</si>
  <si>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</si>
  <si>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</si>
  <si>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</si>
  <si>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</si>
  <si>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</si>
  <si>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</si>
  <si>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</si>
  <si>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</si>
  <si>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</si>
  <si>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</si>
  <si>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</si>
  <si>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</si>
  <si>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</si>
  <si>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</si>
  <si>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</si>
  <si>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</si>
  <si>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</si>
  <si>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</si>
  <si>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</si>
  <si>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</si>
  <si>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</si>
  <si>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</si>
  <si>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</si>
  <si>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</si>
  <si>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</si>
  <si>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</si>
  <si>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</si>
  <si>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</si>
  <si>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</si>
  <si>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</si>
  <si>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</si>
  <si>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</si>
  <si>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</si>
  <si>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</si>
  <si>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</si>
  <si>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</si>
  <si>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</si>
  <si>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</si>
  <si>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</si>
  <si>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</si>
  <si>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</si>
  <si>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</si>
  <si>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</si>
  <si>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</si>
  <si>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</si>
  <si>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</si>
  <si>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</si>
  <si>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</si>
  <si>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</si>
  <si>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</si>
  <si>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</si>
  <si>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</si>
  <si>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</si>
  <si>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</si>
  <si>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</si>
  <si>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</si>
  <si>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</si>
  <si>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</si>
  <si>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</si>
  <si>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</si>
  <si>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</si>
  <si>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</si>
  <si>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</si>
  <si>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</si>
  <si>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</si>
  <si>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</si>
  <si>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</si>
  <si>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</si>
  <si>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</si>
  <si>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</si>
  <si>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</si>
  <si>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</si>
  <si>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</si>
  <si>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</si>
  <si>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</si>
  <si>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</si>
  <si>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</si>
  <si>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</si>
  <si>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</si>
  <si>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</si>
  <si>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</si>
  <si>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</si>
  <si>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</si>
  <si>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</si>
  <si>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</si>
  <si>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</si>
  <si>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</si>
  <si>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</si>
  <si>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</si>
  <si>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</si>
  <si>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</si>
  <si>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</si>
  <si>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</si>
  <si>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</si>
  <si>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</si>
  <si>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</si>
  <si>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</si>
  <si>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</si>
  <si>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</si>
  <si>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</si>
  <si>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</si>
  <si>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</si>
  <si>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</si>
  <si>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</si>
  <si>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</si>
  <si>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</si>
  <si>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</si>
  <si>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</si>
  <si>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</si>
  <si>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</si>
  <si>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</si>
  <si>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</si>
  <si>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</si>
  <si>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</si>
  <si>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</si>
  <si>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</si>
  <si>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</si>
  <si>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</si>
  <si>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</si>
  <si>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</si>
  <si>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</si>
  <si>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</si>
  <si>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</si>
  <si>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</si>
  <si>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</si>
  <si>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</si>
  <si>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</si>
  <si>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</si>
  <si>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</si>
  <si>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</si>
  <si>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</si>
  <si>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</si>
  <si>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</si>
  <si>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</si>
  <si>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</si>
  <si>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</si>
  <si>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</si>
  <si>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</si>
  <si>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</si>
  <si>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</si>
  <si>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</si>
  <si>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</si>
  <si>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</si>
  <si>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</si>
  <si>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</si>
  <si>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</si>
  <si>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</si>
  <si>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</si>
  <si>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</si>
  <si>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</si>
  <si>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</si>
  <si>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</si>
  <si>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</si>
  <si>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</si>
  <si>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</si>
  <si>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</si>
  <si>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</si>
  <si>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</si>
  <si>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</si>
  <si>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</si>
  <si>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</si>
  <si>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</si>
  <si>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</si>
  <si>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</si>
  <si>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</si>
  <si>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</si>
  <si>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</si>
  <si>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</si>
  <si>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</si>
  <si>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</si>
  <si>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</si>
  <si>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</si>
  <si>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</si>
  <si>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</si>
  <si>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</si>
  <si>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</si>
  <si>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</si>
  <si>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</si>
  <si>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</si>
  <si>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</si>
  <si>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</si>
  <si>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</si>
  <si>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</si>
  <si>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</si>
  <si>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</si>
  <si>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</si>
  <si>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</si>
  <si>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</si>
  <si>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</si>
  <si>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</si>
  <si>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</si>
  <si>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</si>
  <si>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</si>
  <si>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</si>
  <si>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</si>
  <si>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</si>
  <si>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</si>
  <si>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</si>
  <si>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</si>
  <si>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</si>
  <si>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</si>
  <si>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</si>
  <si>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</si>
  <si>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</si>
  <si>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</si>
  <si>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</si>
  <si>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</si>
  <si>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</si>
  <si>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</si>
  <si>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</si>
  <si>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</si>
  <si>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</si>
  <si>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</si>
  <si>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</si>
  <si>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</si>
  <si>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</si>
  <si>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</si>
  <si>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</si>
  <si>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</si>
  <si>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</si>
  <si>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</si>
  <si>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</si>
  <si>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</si>
  <si>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</si>
  <si>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</si>
  <si>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</si>
  <si>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</si>
  <si>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</si>
  <si>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</si>
  <si>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</si>
  <si>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</si>
  <si>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</si>
  <si>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</si>
  <si>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</si>
  <si>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</si>
  <si>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</si>
  <si>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</si>
  <si>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</si>
  <si>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</si>
  <si>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</si>
  <si>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</si>
  <si>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</si>
  <si>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</si>
  <si>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</si>
  <si>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</si>
  <si>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</si>
  <si>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</si>
  <si>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</si>
  <si>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</si>
  <si>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</si>
  <si>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</si>
  <si>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</si>
  <si>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</si>
  <si>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</si>
  <si>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</si>
  <si>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</si>
  <si>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</si>
  <si>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</si>
  <si>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</si>
  <si>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</si>
  <si>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</si>
  <si>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</si>
  <si>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</si>
  <si>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</si>
  <si>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</si>
  <si>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</si>
  <si>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</si>
  <si>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</si>
  <si>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</si>
  <si>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</si>
  <si>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</si>
  <si>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</si>
  <si>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</si>
  <si>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</si>
  <si>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</si>
  <si>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</si>
  <si>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</si>
  <si>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</si>
  <si>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</si>
  <si>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</si>
  <si>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</si>
  <si>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</si>
  <si>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</si>
  <si>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</si>
  <si>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</si>
  <si>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</si>
  <si>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</si>
  <si>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</si>
  <si>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</si>
  <si>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</si>
  <si>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</si>
  <si>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</si>
  <si>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</si>
  <si>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</si>
  <si>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</si>
  <si>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</si>
  <si>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</si>
  <si>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</si>
  <si>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</si>
  <si>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</si>
  <si>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</si>
  <si>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</si>
  <si>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</si>
  <si>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</si>
  <si>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</si>
  <si>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</si>
  <si>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</si>
  <si>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</si>
  <si>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</si>
  <si>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</si>
  <si>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</si>
  <si>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</si>
  <si>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</si>
  <si>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</si>
  <si>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</si>
  <si>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</si>
  <si>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</si>
  <si>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</si>
  <si>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</si>
  <si>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</si>
  <si>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</si>
  <si>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</si>
  <si>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</si>
  <si>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</si>
  <si>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</si>
  <si>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</si>
  <si>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</si>
  <si>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</si>
  <si>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</si>
  <si>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</si>
  <si>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</si>
  <si>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</si>
  <si>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</si>
  <si>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</si>
  <si>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</si>
  <si>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</si>
  <si>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</si>
  <si>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</si>
  <si>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</si>
  <si>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</si>
  <si>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</si>
  <si>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</si>
  <si>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</si>
  <si>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</si>
  <si>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</si>
  <si>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</si>
  <si>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</si>
  <si>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</si>
  <si>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</si>
  <si>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</si>
  <si>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</si>
  <si>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</si>
  <si>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</si>
  <si>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</si>
  <si>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</si>
  <si>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</si>
  <si>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</si>
  <si>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</si>
  <si>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</si>
  <si>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</si>
  <si>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</si>
  <si>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</si>
  <si>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</si>
  <si>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</si>
  <si>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</si>
  <si>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</si>
  <si>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</si>
  <si>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</si>
  <si>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</si>
  <si>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</si>
  <si>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</si>
  <si>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</si>
  <si>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</si>
  <si>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</si>
  <si>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</si>
  <si>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</si>
  <si>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</si>
  <si>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</si>
  <si>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</si>
  <si>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</si>
  <si>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</si>
  <si>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</si>
  <si>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</si>
  <si>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</si>
  <si>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</si>
  <si>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</si>
  <si>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</si>
  <si>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</si>
  <si>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</si>
  <si>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</si>
  <si>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</si>
  <si>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</si>
  <si>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</si>
  <si>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</si>
  <si>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</si>
  <si>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</si>
  <si>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</si>
  <si>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</si>
  <si>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</si>
  <si>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</si>
  <si>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</si>
  <si>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</si>
  <si>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</si>
  <si>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</si>
  <si>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</si>
  <si>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</si>
  <si>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</si>
  <si>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</si>
  <si>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</si>
  <si>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</si>
  <si>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</si>
  <si>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</si>
  <si>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</si>
  <si>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</si>
  <si>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</si>
  <si>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</si>
  <si>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</si>
  <si>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</si>
  <si>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</si>
  <si>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</si>
  <si>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</si>
  <si>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</si>
  <si>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</si>
  <si>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</si>
  <si>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</si>
  <si>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</si>
  <si>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</si>
  <si>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</si>
  <si>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</si>
  <si>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</si>
  <si>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</si>
  <si>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</si>
  <si>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</si>
  <si>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</si>
  <si>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</si>
  <si>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</si>
  <si>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</si>
  <si>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</si>
  <si>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</si>
  <si>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</si>
  <si>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</si>
  <si>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</si>
  <si>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</si>
  <si>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</si>
  <si>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</si>
  <si>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</si>
  <si>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</si>
  <si>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</si>
  <si>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</si>
  <si>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</si>
  <si>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</si>
  <si>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</si>
  <si>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</si>
  <si>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</si>
  <si>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</si>
  <si>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</si>
  <si>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</si>
  <si>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</si>
  <si>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</si>
  <si>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</si>
  <si>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</si>
  <si>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</si>
  <si>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</si>
  <si>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</si>
  <si>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</si>
  <si>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</si>
  <si>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</si>
  <si>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</si>
  <si>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</si>
  <si>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</si>
  <si>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</si>
  <si>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</si>
  <si>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</si>
  <si>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</si>
  <si>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</si>
  <si>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</si>
  <si>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</si>
  <si>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</si>
  <si>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</si>
  <si>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</si>
  <si>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</si>
  <si>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</si>
  <si>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</si>
  <si>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</si>
  <si>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</si>
  <si>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</si>
  <si>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</si>
  <si>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</si>
  <si>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</si>
  <si>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</si>
  <si>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</si>
  <si>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</si>
  <si>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</si>
  <si>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</si>
  <si>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</si>
  <si>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</si>
  <si>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</si>
  <si>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</si>
  <si>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</si>
  <si>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</si>
  <si>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</si>
  <si>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</si>
  <si>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</si>
  <si>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</si>
  <si>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</si>
  <si>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</si>
  <si>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</si>
  <si>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</si>
  <si>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</si>
  <si>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</si>
  <si>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</si>
  <si>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</si>
  <si>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</si>
  <si>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</si>
  <si>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</si>
  <si>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</si>
  <si>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</si>
  <si>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</si>
  <si>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</si>
  <si>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</si>
  <si>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</si>
  <si>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</si>
  <si>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</si>
  <si>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</si>
  <si>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</si>
  <si>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</si>
  <si>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</si>
  <si>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</si>
  <si>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</si>
  <si>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</si>
  <si>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</si>
  <si>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</si>
  <si>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</si>
  <si>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</si>
  <si>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</si>
  <si>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</si>
  <si>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</si>
  <si>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</si>
  <si>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</si>
  <si>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</si>
  <si>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</si>
  <si>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</si>
  <si>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</si>
  <si>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</si>
  <si>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</si>
  <si>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</si>
  <si>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</si>
  <si>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</si>
  <si>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</si>
  <si>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</si>
  <si>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</si>
  <si>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</si>
  <si>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</si>
  <si>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</si>
  <si>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</si>
  <si>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</si>
  <si>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</si>
  <si>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</si>
  <si>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</si>
  <si>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</si>
  <si>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</si>
  <si>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</si>
  <si>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</si>
  <si>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</si>
  <si>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</si>
  <si>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</si>
  <si>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</si>
  <si>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</si>
  <si>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</si>
  <si>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</si>
  <si>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</si>
  <si>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</si>
  <si>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</si>
  <si>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</si>
  <si>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</si>
  <si>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</si>
  <si>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</si>
  <si>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</si>
  <si>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</si>
  <si>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</si>
  <si>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</si>
  <si>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</si>
  <si>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</si>
  <si>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</si>
  <si>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</si>
  <si>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</si>
  <si>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</si>
  <si>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</si>
  <si>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</si>
  <si>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</si>
  <si>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</si>
  <si>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</si>
  <si>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</si>
  <si>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</si>
  <si>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</si>
  <si>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</si>
  <si>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</si>
  <si>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</si>
  <si>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</si>
  <si>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</si>
  <si>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</si>
  <si>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</si>
  <si>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</si>
  <si>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</si>
  <si>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</si>
  <si>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</si>
  <si>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</si>
  <si>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</si>
  <si>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</si>
  <si>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</si>
  <si>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</si>
  <si>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</si>
  <si>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</si>
  <si>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</si>
  <si>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</si>
  <si>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</si>
  <si>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</si>
  <si>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</si>
  <si>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</si>
  <si>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</si>
  <si>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</si>
  <si>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</si>
  <si>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</si>
  <si>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</si>
  <si>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</si>
  <si>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</si>
  <si>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</si>
  <si>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</si>
  <si>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</si>
  <si>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</si>
  <si>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</si>
  <si>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</si>
  <si>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</si>
  <si>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</si>
  <si>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</si>
  <si>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</si>
  <si>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</si>
  <si>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</si>
  <si>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</si>
  <si>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</si>
  <si>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</si>
  <si>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</si>
  <si>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</si>
  <si>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</si>
  <si>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</si>
  <si>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</si>
  <si>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</si>
  <si>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</si>
  <si>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</si>
  <si>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</si>
  <si>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</si>
  <si>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</si>
  <si>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</si>
  <si>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</si>
  <si>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</si>
  <si>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</si>
  <si>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</si>
  <si>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</si>
  <si>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</si>
  <si>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</si>
  <si>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</si>
  <si>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</si>
  <si>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</si>
  <si>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</si>
  <si>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</si>
  <si>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</si>
  <si>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</si>
  <si>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</si>
  <si>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</si>
  <si>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</si>
  <si>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</si>
  <si>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</si>
  <si>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</si>
  <si>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</si>
  <si>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</si>
  <si>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</si>
  <si>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</si>
  <si>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</si>
  <si>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</si>
  <si>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</si>
  <si>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</si>
  <si>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</si>
  <si>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</si>
  <si>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</si>
  <si>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</si>
  <si>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</si>
  <si>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</si>
  <si>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</si>
  <si>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</si>
  <si>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</si>
  <si>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</si>
  <si>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</si>
  <si>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</si>
  <si>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</si>
  <si>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</si>
  <si>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</si>
  <si>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</si>
  <si>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</si>
  <si>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</si>
  <si>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</si>
  <si>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</si>
  <si>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</si>
  <si>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</si>
  <si>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</si>
  <si>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</si>
  <si>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</si>
  <si>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</si>
  <si>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</si>
  <si>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</si>
  <si>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</si>
  <si>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</si>
  <si>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</si>
  <si>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</si>
  <si>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</si>
  <si>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</si>
  <si>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</si>
  <si>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</si>
  <si>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</si>
  <si>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</si>
  <si>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</si>
  <si>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</si>
  <si>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</si>
  <si>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</si>
  <si>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</si>
  <si>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</si>
  <si>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</si>
  <si>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</si>
  <si>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</si>
  <si>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</si>
  <si>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</si>
  <si>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</si>
  <si>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</si>
  <si>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</si>
  <si>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</si>
  <si>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</si>
  <si>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</si>
  <si>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</si>
  <si>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</si>
  <si>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</si>
  <si>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</si>
  <si>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</si>
  <si>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</si>
  <si>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</si>
  <si>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</si>
  <si>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</si>
  <si>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</si>
  <si>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</si>
  <si>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</si>
  <si>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</si>
  <si>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</si>
  <si>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</si>
  <si>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</si>
  <si>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</si>
  <si>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</si>
  <si>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</si>
  <si>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</si>
  <si>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</si>
  <si>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</si>
  <si>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</si>
  <si>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</si>
  <si>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</si>
  <si>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</si>
  <si>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</si>
  <si>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</si>
  <si>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</si>
  <si>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</si>
  <si>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</si>
  <si>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</si>
  <si>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</si>
  <si>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</si>
  <si>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</si>
  <si>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</si>
  <si>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</si>
  <si>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</si>
  <si>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</si>
  <si>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</si>
  <si>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</si>
  <si>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</si>
  <si>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</si>
  <si>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</si>
  <si>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</si>
  <si>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</si>
  <si>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</si>
  <si>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</si>
  <si>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</si>
  <si>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</si>
  <si>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</si>
  <si>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</si>
  <si>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</si>
  <si>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</si>
  <si>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</si>
  <si>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</si>
  <si>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</si>
  <si>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</si>
  <si>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</si>
  <si>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</si>
  <si>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</si>
  <si>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</si>
  <si>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</si>
  <si>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</si>
  <si>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</si>
  <si>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</si>
  <si>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</si>
  <si>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</si>
  <si>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</si>
  <si>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</si>
  <si>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</si>
  <si>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</si>
  <si>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</si>
  <si>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</si>
  <si>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</si>
  <si>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</si>
  <si>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</si>
  <si>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</si>
  <si>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</si>
  <si>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</si>
  <si>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</si>
  <si>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</si>
  <si>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</si>
  <si>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</si>
  <si>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</si>
  <si>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</si>
  <si>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</si>
  <si>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</si>
  <si>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</si>
  <si>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</si>
  <si>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</si>
  <si>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</si>
  <si>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</si>
  <si>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</si>
  <si>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</si>
  <si>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</si>
  <si>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</si>
  <si>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</si>
  <si>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</si>
  <si>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</si>
  <si>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</si>
  <si>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</si>
  <si>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</si>
  <si>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</si>
  <si>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</si>
  <si>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</si>
  <si>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</si>
  <si>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</si>
  <si>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</si>
  <si>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</si>
  <si>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</si>
  <si>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</si>
  <si>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</si>
  <si>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</si>
  <si>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</si>
  <si>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</si>
  <si>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</si>
  <si>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</si>
  <si>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</si>
  <si>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</si>
  <si>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</si>
  <si>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</si>
  <si>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</si>
  <si>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</si>
  <si>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</si>
  <si>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</si>
  <si>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</si>
  <si>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</si>
  <si>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</si>
  <si>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</si>
  <si>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</si>
  <si>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</si>
  <si>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</si>
  <si>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</si>
  <si>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</si>
  <si>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</si>
  <si>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</si>
  <si>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</si>
  <si>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</si>
  <si>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</si>
  <si>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</si>
  <si>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</si>
  <si>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</si>
  <si>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</si>
  <si>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</si>
  <si>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</si>
  <si>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</si>
  <si>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</si>
  <si>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</si>
  <si>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</si>
  <si>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</si>
  <si>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</si>
  <si>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</si>
  <si>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</si>
  <si>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</si>
  <si>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</si>
  <si>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</si>
  <si>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</si>
  <si>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</si>
  <si>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</si>
  <si>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</si>
  <si>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</si>
  <si>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</si>
  <si>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</si>
  <si>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</si>
  <si>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</si>
  <si>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</si>
  <si>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</si>
  <si>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</si>
  <si>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</si>
  <si>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</si>
  <si>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</si>
  <si>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</si>
  <si>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</si>
  <si>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</si>
  <si>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</si>
  <si>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</si>
  <si>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</si>
  <si>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</si>
  <si>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</si>
  <si>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</si>
  <si>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</si>
  <si>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</si>
  <si>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</si>
  <si>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</si>
  <si>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</si>
  <si>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</si>
  <si>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</si>
  <si>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</si>
  <si>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</si>
  <si>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</si>
  <si>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</si>
  <si>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</si>
  <si>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</si>
  <si>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</si>
  <si>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</si>
  <si>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</si>
  <si>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</si>
  <si>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</si>
  <si>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</si>
  <si>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</si>
  <si>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</si>
  <si>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</si>
  <si>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</si>
  <si>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</si>
  <si>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</si>
  <si>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</si>
  <si>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</si>
  <si>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</si>
  <si>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</si>
  <si>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</si>
  <si>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</si>
  <si>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</si>
  <si>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</si>
  <si>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</si>
  <si>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</si>
  <si>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</si>
  <si>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</si>
  <si>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</si>
  <si>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</si>
  <si>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</si>
  <si>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</si>
  <si>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</si>
  <si>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</si>
  <si>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</si>
  <si>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</si>
  <si>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</si>
  <si>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</si>
  <si>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</si>
  <si>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</si>
  <si>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</si>
  <si>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</si>
  <si>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</si>
  <si>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</si>
  <si>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</si>
  <si>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</si>
  <si>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</si>
  <si>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</si>
  <si>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</si>
  <si>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</si>
  <si>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</si>
  <si>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</si>
  <si>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</si>
  <si>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</si>
  <si>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</si>
  <si>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</si>
  <si>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</si>
  <si>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</si>
  <si>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</si>
  <si>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</si>
  <si>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</si>
  <si>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</si>
  <si>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</si>
  <si>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</si>
  <si>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</si>
  <si>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</si>
  <si>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</si>
  <si>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</si>
  <si>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</si>
  <si>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</si>
  <si>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</si>
  <si>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</si>
  <si>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</si>
  <si>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</si>
  <si>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</si>
  <si>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</si>
  <si>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</si>
  <si>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</si>
  <si>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</si>
  <si>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</si>
  <si>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</si>
  <si>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</si>
  <si>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</si>
  <si>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</si>
  <si>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</si>
  <si>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</si>
  <si>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</si>
  <si>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</si>
  <si>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</si>
  <si>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</si>
  <si>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</si>
  <si>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</si>
  <si>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</si>
  <si>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</si>
  <si>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</si>
  <si>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</si>
  <si>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</si>
  <si>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</si>
  <si>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</si>
  <si>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</si>
  <si>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</si>
  <si>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</si>
  <si>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</si>
  <si>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</si>
  <si>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</si>
  <si>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</si>
  <si>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</si>
  <si>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</si>
  <si>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</si>
  <si>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</si>
  <si>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</si>
  <si>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</si>
  <si>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</si>
  <si>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</si>
  <si>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</si>
  <si>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</si>
  <si>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</si>
  <si>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</si>
  <si>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</si>
  <si>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</si>
  <si>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</si>
  <si>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</si>
  <si>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</si>
  <si>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</si>
  <si>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</si>
  <si>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</si>
  <si>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</si>
  <si>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</si>
  <si>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</si>
  <si>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</si>
  <si>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</si>
  <si>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</si>
  <si>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</si>
  <si>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</si>
  <si>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</si>
  <si>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</si>
  <si>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</si>
  <si>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</si>
  <si>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</si>
  <si>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</si>
  <si>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</si>
  <si>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</si>
  <si>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</si>
  <si>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</si>
  <si>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</si>
  <si>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</si>
  <si>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</si>
  <si>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</si>
  <si>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</si>
  <si>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</si>
  <si>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</si>
  <si>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</si>
  <si>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</si>
  <si>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</si>
  <si>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</si>
  <si>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</si>
  <si>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</si>
  <si>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</si>
  <si>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</si>
  <si>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</si>
  <si>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</si>
  <si>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</si>
  <si>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</si>
  <si>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</si>
  <si>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</si>
  <si>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</si>
  <si>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</si>
  <si>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</si>
  <si>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</si>
  <si>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</si>
  <si>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</si>
  <si>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</si>
  <si>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</si>
  <si>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</si>
  <si>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</si>
  <si>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</si>
  <si>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</si>
  <si>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</si>
  <si>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</si>
  <si>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</si>
  <si>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</si>
  <si>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</si>
  <si>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</si>
  <si>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</si>
  <si>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</si>
  <si>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</si>
  <si>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</si>
  <si>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</si>
  <si>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</si>
  <si>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</si>
  <si>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</si>
  <si>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</si>
  <si>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</si>
  <si>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</si>
  <si>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</si>
  <si>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</si>
  <si>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</si>
  <si>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</si>
  <si>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</si>
  <si>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</si>
  <si>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</si>
  <si>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</si>
  <si>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</si>
  <si>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</si>
  <si>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</si>
  <si>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</si>
  <si>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</si>
  <si>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</si>
  <si>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</si>
  <si>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</si>
  <si>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</si>
  <si>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</si>
  <si>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</si>
  <si>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</si>
  <si>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</si>
  <si>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</si>
  <si>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</si>
  <si>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</si>
  <si>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</si>
  <si>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</si>
  <si>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</si>
  <si>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</si>
  <si>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</si>
  <si>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</si>
  <si>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</si>
  <si>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</si>
  <si>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</si>
  <si>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</si>
  <si>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</si>
  <si>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</si>
  <si>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</si>
  <si>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</si>
  <si>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</si>
  <si>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</si>
  <si>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</si>
  <si>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</si>
  <si>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</si>
  <si>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</si>
  <si>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</si>
  <si>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</si>
  <si>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</si>
  <si>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</si>
  <si>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</si>
  <si>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</si>
  <si>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</si>
  <si>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</si>
  <si>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</si>
  <si>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</si>
  <si>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</si>
  <si>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</si>
  <si>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</si>
  <si>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</si>
  <si>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</si>
  <si>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</si>
  <si>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</si>
  <si>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</si>
  <si>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</si>
  <si>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</si>
  <si>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</si>
  <si>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</si>
  <si>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</si>
  <si>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</si>
  <si>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</si>
  <si>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</si>
  <si>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</si>
  <si>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</si>
  <si>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</si>
  <si>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</si>
  <si>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</si>
  <si>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</si>
  <si>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</si>
  <si>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</si>
  <si>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</si>
  <si>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</si>
  <si>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</si>
  <si>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</si>
  <si>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</si>
  <si>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</si>
  <si>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</si>
  <si>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</si>
  <si>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</si>
  <si>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</si>
  <si>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</si>
  <si>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</si>
  <si>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</si>
  <si>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</si>
  <si>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</si>
  <si>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</si>
  <si>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</si>
  <si>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</si>
  <si>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</si>
  <si>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</si>
  <si>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</si>
  <si>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</si>
  <si>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</si>
  <si>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</si>
  <si>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</si>
  <si>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</si>
  <si>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</si>
  <si>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</si>
  <si>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</si>
  <si>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</si>
  <si>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</si>
  <si>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</si>
  <si>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</si>
  <si>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</si>
  <si>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</si>
  <si>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</si>
  <si>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</si>
  <si>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</si>
  <si>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</si>
  <si>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</si>
  <si>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</si>
  <si>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</si>
  <si>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</si>
  <si>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</si>
  <si>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</si>
  <si>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</si>
  <si>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</si>
  <si>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</si>
  <si>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</si>
  <si>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</si>
  <si>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</si>
  <si>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</si>
  <si>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</si>
  <si>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</si>
  <si>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</si>
  <si>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</si>
  <si>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</si>
  <si>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</si>
  <si>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</si>
  <si>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</si>
  <si>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</si>
  <si>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</si>
  <si>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</si>
  <si>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</si>
  <si>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</si>
  <si>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</si>
  <si>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</si>
  <si>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</si>
  <si>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</si>
  <si>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</si>
  <si>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</si>
  <si>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</si>
  <si>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</si>
  <si>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</si>
  <si>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</si>
  <si>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</si>
  <si>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</si>
  <si>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</si>
  <si>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</si>
  <si>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</si>
  <si>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</si>
  <si>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</si>
  <si>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</si>
  <si>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</si>
  <si>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</si>
  <si>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</si>
  <si>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</si>
  <si>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</si>
  <si>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</si>
  <si>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</si>
  <si>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</si>
  <si>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</si>
  <si>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</si>
  <si>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</si>
  <si>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</si>
  <si>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</si>
  <si>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</si>
  <si>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</si>
  <si>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</si>
  <si>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</si>
  <si>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</si>
  <si>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</si>
  <si>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</si>
  <si>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</si>
  <si>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</si>
  <si>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</si>
  <si>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</si>
  <si>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</si>
  <si>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</si>
  <si>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</si>
  <si>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</si>
  <si>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</si>
  <si>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</si>
  <si>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</si>
  <si>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</si>
  <si>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</si>
  <si>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</si>
  <si>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</si>
  <si>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</si>
  <si>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</si>
  <si>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</si>
  <si>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</si>
  <si>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</si>
  <si>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</si>
  <si>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</si>
  <si>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</si>
  <si>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</si>
  <si>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</si>
  <si>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</si>
  <si>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</si>
  <si>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</si>
  <si>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</si>
  <si>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</si>
  <si>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</si>
  <si>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</si>
  <si>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</si>
  <si>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</si>
  <si>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</si>
  <si>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</si>
  <si>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</si>
  <si>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</si>
  <si>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</si>
  <si>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</si>
  <si>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</si>
  <si>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</si>
  <si>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</si>
  <si>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</si>
  <si>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</si>
  <si>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</si>
  <si>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</si>
  <si>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</si>
  <si>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</si>
  <si>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</si>
  <si>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</si>
  <si>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</si>
  <si>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</si>
  <si>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</si>
  <si>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</si>
  <si>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</si>
  <si>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</si>
  <si>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</si>
  <si>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</si>
  <si>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</si>
  <si>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</si>
  <si>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</si>
  <si>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</si>
  <si>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</si>
  <si>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</si>
  <si>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</si>
  <si>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</si>
  <si>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</si>
  <si>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</si>
  <si>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</si>
  <si>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</si>
  <si>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</si>
  <si>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</si>
  <si>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</si>
  <si>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</si>
  <si>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</si>
  <si>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</si>
  <si>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</si>
  <si>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</si>
  <si>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</si>
  <si>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</si>
  <si>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</si>
  <si>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</si>
  <si>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</si>
  <si>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</si>
  <si>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</si>
  <si>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</si>
  <si>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</si>
  <si>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</si>
  <si>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</si>
  <si>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</si>
  <si>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</si>
  <si>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</si>
  <si>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</si>
  <si>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</si>
  <si>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</si>
  <si>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</si>
  <si>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</si>
  <si>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</si>
  <si>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</si>
  <si>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</si>
  <si>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</si>
  <si>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</si>
  <si>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</si>
  <si>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</si>
  <si>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</si>
  <si>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</si>
  <si>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</si>
  <si>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</si>
  <si>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</si>
  <si>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</si>
  <si>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</si>
  <si>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</si>
  <si>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</si>
  <si>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</si>
  <si>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</si>
  <si>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</si>
  <si>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</si>
  <si>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</si>
  <si>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</si>
  <si>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</si>
  <si>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</si>
  <si>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</si>
  <si>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</si>
  <si>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</si>
  <si>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</si>
  <si>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</si>
  <si>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</si>
  <si>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</si>
  <si>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</si>
  <si>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</si>
  <si>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</si>
  <si>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</si>
  <si>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</si>
  <si>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</si>
  <si>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</si>
  <si>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</si>
  <si>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</si>
  <si>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</si>
  <si>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</si>
  <si>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</si>
  <si>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</si>
  <si>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</si>
  <si>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</si>
  <si>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</si>
  <si>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</si>
  <si>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</si>
  <si>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</si>
  <si>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</si>
  <si>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</si>
  <si>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</si>
  <si>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</si>
  <si>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</si>
  <si>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</si>
  <si>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</si>
  <si>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</si>
  <si>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</si>
  <si>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</si>
  <si>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</si>
  <si>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</si>
  <si>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</si>
  <si>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</si>
  <si>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</si>
  <si>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</si>
  <si>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</si>
  <si>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</si>
  <si>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</si>
  <si>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</si>
  <si>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</si>
  <si>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</si>
  <si>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</si>
  <si>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</si>
  <si>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</si>
  <si>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</si>
  <si>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</si>
  <si>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</si>
  <si>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</si>
  <si>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</si>
  <si>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</si>
  <si>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</si>
  <si>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</si>
  <si>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</si>
  <si>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</si>
  <si>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</si>
  <si>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</si>
  <si>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</si>
  <si>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</si>
  <si>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</si>
  <si>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</si>
  <si>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</si>
  <si>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</si>
  <si>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</si>
  <si>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</si>
  <si>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</si>
  <si>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</si>
  <si>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</si>
  <si>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</si>
  <si>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</si>
  <si>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</si>
  <si>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</si>
  <si>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</si>
  <si>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</si>
  <si>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</si>
  <si>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</si>
  <si>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</si>
  <si>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</si>
  <si>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</si>
  <si>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</si>
  <si>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</si>
  <si>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</si>
  <si>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</si>
  <si>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</si>
  <si>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</si>
  <si>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</si>
  <si>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</si>
  <si>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</si>
  <si>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</si>
  <si>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</si>
  <si>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</si>
  <si>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</si>
  <si>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</si>
  <si>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</si>
  <si>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</si>
  <si>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</si>
  <si>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</si>
  <si>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</si>
  <si>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</si>
  <si>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</si>
  <si>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</si>
  <si>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</si>
  <si>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</si>
  <si>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</si>
  <si>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</si>
  <si>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</si>
  <si>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</si>
  <si>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</si>
  <si>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</si>
  <si>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</si>
  <si>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</si>
  <si>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</si>
  <si>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</si>
  <si>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</si>
  <si>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</si>
  <si>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</si>
  <si>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</si>
  <si>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</si>
  <si>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</si>
  <si>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</si>
  <si>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</si>
  <si>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</si>
  <si>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</si>
  <si>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</si>
  <si>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</si>
  <si>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</si>
  <si>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</si>
  <si>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</si>
  <si>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</si>
  <si>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</si>
  <si>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</si>
  <si>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</si>
  <si>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</si>
  <si>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</si>
  <si>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</si>
  <si>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</si>
  <si>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</si>
  <si>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</si>
  <si>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</si>
  <si>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</si>
  <si>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</si>
  <si>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</si>
  <si>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</si>
  <si>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</si>
  <si>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</si>
  <si>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</si>
  <si>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</si>
  <si>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</si>
  <si>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</si>
  <si>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</si>
  <si>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</si>
  <si>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</si>
  <si>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</si>
  <si>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</si>
  <si>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</si>
  <si>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</si>
  <si>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</si>
  <si>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</si>
  <si>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</si>
  <si>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</si>
  <si>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</si>
  <si>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</si>
  <si>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</si>
  <si>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</si>
  <si>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</si>
  <si>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</si>
  <si>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</si>
  <si>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</si>
  <si>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</si>
  <si>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</si>
  <si>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</si>
  <si>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</si>
  <si>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</si>
  <si>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</si>
  <si>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</si>
  <si>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</si>
  <si>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</si>
  <si>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</si>
  <si>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</si>
  <si>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</si>
  <si>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</si>
  <si>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</si>
  <si>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</si>
  <si>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</si>
  <si>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</si>
  <si>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</si>
  <si>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</si>
  <si>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</si>
  <si>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</si>
  <si>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</si>
  <si>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</si>
  <si>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</si>
  <si>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</si>
  <si>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</si>
  <si>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</si>
  <si>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</si>
  <si>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</si>
  <si>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</si>
  <si>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</si>
  <si>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</si>
  <si>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</si>
  <si>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</si>
  <si>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</si>
  <si>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</si>
  <si>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</si>
  <si>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</si>
  <si>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</si>
  <si>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</si>
  <si>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</si>
  <si>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</si>
  <si>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</si>
  <si>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</si>
  <si>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</si>
  <si>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</si>
  <si>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</si>
  <si>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</si>
  <si>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</si>
  <si>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</si>
  <si>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</si>
  <si>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</si>
  <si>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</si>
  <si>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</si>
  <si>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</si>
  <si>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</si>
  <si>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</si>
  <si>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</si>
  <si>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</si>
  <si>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</si>
  <si>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</si>
  <si>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</si>
  <si>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</si>
  <si>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</si>
  <si>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</si>
  <si>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</si>
  <si>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</si>
  <si>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</si>
  <si>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</si>
  <si>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</si>
  <si>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</si>
  <si>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</si>
  <si>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</si>
  <si>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</si>
  <si>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</si>
  <si>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</si>
  <si>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</si>
  <si>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</si>
  <si>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</si>
  <si>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</si>
  <si>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</si>
  <si>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</si>
  <si>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</si>
  <si>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</si>
  <si>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</si>
  <si>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</si>
  <si>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</si>
  <si>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</si>
  <si>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</si>
  <si>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</si>
  <si>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</si>
  <si>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</si>
  <si>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</si>
  <si>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</si>
  <si>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</si>
  <si>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</si>
  <si>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</si>
  <si>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</si>
  <si>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</si>
  <si>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</si>
  <si>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</si>
  <si>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</si>
  <si>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</si>
  <si>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</si>
  <si>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</si>
  <si>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</si>
  <si>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</si>
  <si>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</si>
  <si>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</si>
  <si>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</si>
  <si>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</si>
  <si>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</si>
  <si>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</si>
  <si>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</si>
  <si>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</si>
  <si>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</si>
  <si>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</si>
  <si>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</si>
  <si>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</si>
  <si>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</si>
  <si>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</si>
  <si>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</si>
  <si>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</si>
  <si>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</si>
  <si>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</si>
  <si>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</si>
  <si>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</si>
  <si>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</si>
  <si>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</si>
  <si>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</si>
  <si>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</si>
  <si>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</si>
  <si>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</si>
  <si>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</si>
  <si>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</si>
  <si>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</si>
  <si>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</si>
  <si>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</si>
  <si>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</si>
  <si>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</si>
  <si>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</si>
  <si>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</si>
  <si>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</si>
  <si>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</si>
  <si>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</si>
  <si>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</si>
  <si>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</si>
  <si>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</si>
  <si>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</si>
  <si>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</si>
  <si>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</si>
  <si>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</si>
  <si>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</si>
  <si>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</si>
  <si>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</si>
  <si>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</si>
  <si>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</si>
  <si>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</si>
  <si>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</si>
  <si>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</si>
  <si>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</si>
  <si>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</si>
  <si>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</si>
  <si>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</si>
  <si>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</si>
  <si>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</si>
  <si>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</si>
  <si>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</si>
  <si>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</si>
  <si>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</si>
  <si>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</si>
  <si>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</si>
  <si>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</si>
  <si>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</si>
  <si>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</si>
  <si>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</si>
  <si>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</si>
  <si>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</si>
  <si>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</si>
  <si>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</si>
  <si>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</si>
  <si>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</si>
  <si>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</si>
  <si>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</si>
  <si>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</si>
  <si>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</si>
  <si>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</si>
  <si>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</si>
  <si>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</si>
  <si>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</si>
  <si>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</si>
  <si>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</si>
  <si>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</si>
  <si>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</si>
  <si>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</si>
  <si>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</si>
  <si>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</si>
  <si>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</si>
  <si>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</si>
  <si>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</si>
  <si>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</si>
  <si>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</si>
  <si>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</si>
  <si>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</si>
  <si>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</si>
  <si>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</si>
  <si>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</si>
  <si>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</si>
  <si>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</si>
  <si>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</si>
  <si>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</si>
  <si>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</si>
  <si>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</si>
  <si>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</si>
  <si>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</si>
  <si>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</si>
  <si>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</si>
  <si>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</si>
  <si>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</si>
  <si>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</si>
  <si>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</si>
  <si>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</si>
  <si>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</si>
  <si>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</si>
  <si>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</si>
  <si>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</si>
  <si>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</si>
  <si>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</si>
  <si>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</si>
  <si>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</si>
  <si>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</si>
  <si>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</si>
  <si>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</si>
  <si>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</si>
  <si>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</si>
  <si>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</si>
  <si>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</si>
  <si>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</si>
  <si>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</si>
  <si>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</si>
  <si>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</si>
  <si>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</si>
  <si>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</si>
  <si>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</si>
  <si>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</si>
  <si>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</si>
  <si>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</si>
  <si>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</si>
  <si>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</si>
  <si>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</si>
  <si>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</si>
  <si>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</si>
  <si>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</si>
  <si>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</si>
  <si>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</si>
  <si>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</si>
  <si>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</si>
  <si>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</si>
  <si>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</si>
  <si>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</si>
  <si>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</si>
  <si>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</si>
  <si>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</si>
  <si>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</si>
  <si>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</si>
  <si>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</si>
  <si>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</si>
  <si>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</si>
  <si>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</si>
  <si>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</si>
  <si>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</si>
  <si>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</si>
  <si>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</si>
  <si>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</si>
  <si>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</si>
  <si>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</si>
  <si>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</si>
  <si>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</si>
  <si>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</si>
  <si>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</si>
  <si>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</si>
  <si>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</si>
  <si>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</si>
  <si>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</si>
  <si>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</si>
  <si>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</si>
  <si>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</si>
  <si>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</si>
  <si>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</si>
  <si>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</si>
  <si>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</si>
  <si>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</si>
  <si>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</si>
  <si>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</si>
  <si>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</si>
  <si>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</si>
  <si>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</si>
  <si>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</si>
  <si>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</si>
  <si>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</si>
  <si>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</si>
  <si>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</si>
  <si>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</si>
  <si>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</si>
  <si>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</si>
  <si>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</si>
  <si>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</si>
  <si>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</si>
  <si>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</si>
  <si>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</si>
  <si>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</si>
  <si>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</si>
  <si>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</si>
  <si>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</si>
  <si>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</si>
  <si>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</si>
  <si>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</si>
  <si>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</si>
  <si>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</si>
  <si>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</si>
  <si>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</si>
  <si>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</si>
  <si>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</si>
  <si>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</si>
  <si>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</si>
  <si>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</si>
  <si>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</si>
  <si>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</si>
  <si>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</si>
  <si>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</si>
  <si>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</si>
  <si>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</si>
  <si>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</si>
  <si>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</si>
  <si>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</si>
  <si>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</si>
  <si>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</si>
  <si>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</si>
  <si>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</si>
  <si>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</si>
  <si>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</si>
  <si>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</si>
  <si>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</si>
  <si>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</si>
  <si>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</si>
  <si>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</si>
  <si>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</si>
  <si>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</si>
  <si>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</si>
  <si>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</si>
  <si>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</si>
  <si>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</si>
  <si>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</si>
  <si>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</si>
  <si>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</si>
  <si>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</si>
  <si>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</si>
  <si>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</si>
  <si>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</si>
  <si>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</si>
  <si>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</si>
  <si>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</si>
  <si>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</si>
  <si>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</si>
  <si>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</si>
  <si>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</si>
  <si>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</si>
  <si>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</si>
  <si>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</si>
  <si>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</si>
  <si>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</si>
  <si>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</si>
  <si>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</si>
  <si>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</si>
  <si>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</si>
  <si>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</si>
  <si>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</si>
  <si>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</si>
  <si>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</si>
  <si>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</si>
  <si>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</si>
  <si>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</si>
  <si>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</si>
  <si>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</si>
  <si>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</si>
  <si>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</si>
  <si>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</si>
  <si>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</si>
  <si>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</si>
  <si>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</si>
  <si>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</si>
  <si>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</si>
  <si>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</si>
  <si>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</si>
  <si>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</si>
  <si>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</si>
  <si>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</si>
  <si>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</si>
  <si>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</si>
  <si>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</si>
  <si>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</si>
  <si>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</si>
  <si>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</si>
  <si>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</si>
  <si>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</si>
  <si>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</si>
  <si>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</si>
  <si>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</si>
  <si>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</si>
  <si>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</si>
  <si>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</si>
  <si>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</si>
  <si>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</si>
  <si>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</si>
  <si>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</si>
  <si>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</si>
  <si>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</si>
  <si>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</si>
  <si>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</si>
  <si>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</si>
  <si>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</si>
  <si>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</si>
  <si>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</si>
  <si>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</si>
  <si>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</si>
  <si>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</si>
  <si>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</si>
  <si>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</si>
  <si>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</si>
  <si>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</si>
  <si>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</si>
  <si>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</si>
  <si>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</si>
  <si>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</si>
  <si>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</si>
  <si>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</si>
  <si>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</si>
  <si>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</si>
  <si>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</si>
  <si>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</si>
  <si>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</si>
  <si>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</si>
  <si>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</si>
  <si>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</si>
  <si>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</si>
  <si>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</si>
  <si>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</si>
  <si>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</si>
  <si>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</si>
  <si>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</si>
  <si>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</si>
  <si>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</si>
  <si>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</si>
  <si>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</si>
  <si>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</si>
  <si>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</si>
  <si>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</si>
  <si>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</si>
  <si>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</si>
  <si>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</si>
  <si>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</si>
  <si>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</si>
  <si>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</si>
  <si>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</si>
  <si>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</si>
  <si>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</si>
  <si>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</si>
  <si>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</si>
  <si>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</si>
  <si>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</si>
  <si>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</si>
  <si>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</si>
  <si>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</si>
  <si>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</si>
  <si>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</si>
  <si>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</si>
  <si>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</si>
  <si>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</si>
  <si>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</si>
  <si>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</si>
  <si>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</si>
  <si>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</si>
  <si>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</si>
  <si>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</si>
  <si>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</si>
  <si>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</si>
  <si>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</si>
  <si>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</si>
  <si>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</si>
  <si>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</si>
  <si>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</si>
  <si>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</si>
  <si>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</si>
  <si>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</si>
  <si>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</si>
  <si>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</si>
  <si>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</si>
  <si>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</si>
  <si>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</si>
  <si>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</si>
  <si>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</si>
  <si>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</si>
  <si>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</si>
  <si>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</si>
  <si>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</si>
  <si>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</si>
  <si>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</si>
  <si>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</si>
  <si>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</si>
  <si>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</si>
  <si>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</si>
  <si>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</si>
  <si>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</si>
  <si>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</si>
  <si>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</si>
  <si>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</si>
  <si>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</si>
  <si>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</si>
  <si>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</si>
  <si>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</si>
  <si>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</si>
  <si>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</si>
  <si>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</si>
  <si>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</si>
  <si>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</si>
  <si>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</si>
  <si>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</si>
  <si>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</si>
  <si>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</si>
  <si>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</si>
  <si>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</si>
  <si>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</si>
  <si>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</si>
  <si>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</si>
  <si>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</si>
  <si>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</si>
  <si>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</si>
  <si>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</si>
  <si>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</si>
  <si>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</si>
  <si>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</si>
  <si>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</si>
  <si>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</si>
  <si>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</si>
  <si>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</si>
  <si>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</si>
  <si>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</si>
  <si>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</si>
  <si>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</si>
  <si>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</si>
  <si>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</si>
  <si>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</si>
  <si>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</si>
  <si>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</si>
  <si>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</si>
  <si>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</si>
  <si>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</si>
  <si>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</si>
  <si>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</si>
  <si>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</si>
  <si>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</si>
  <si>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</si>
  <si>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</si>
  <si>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</si>
  <si>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</si>
  <si>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</si>
  <si>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</si>
  <si>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</si>
  <si>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</si>
  <si>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</si>
  <si>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</si>
  <si>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</si>
  <si>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</si>
  <si>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</si>
  <si>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</si>
  <si>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</si>
  <si>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</si>
  <si>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</si>
  <si>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</si>
  <si>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</si>
  <si>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</si>
  <si>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</si>
  <si>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</si>
  <si>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</si>
  <si>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</si>
  <si>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</si>
  <si>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</si>
  <si>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</si>
  <si>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</si>
  <si>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</si>
  <si>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</si>
  <si>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</si>
  <si>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</si>
  <si>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</si>
  <si>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</si>
  <si>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</si>
  <si>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</si>
  <si>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</si>
  <si>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</si>
  <si>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</si>
  <si>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</si>
  <si>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</si>
  <si>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</si>
  <si>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</si>
  <si>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</si>
  <si>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</si>
  <si>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</si>
  <si>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</si>
  <si>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</si>
  <si>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</si>
  <si>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</si>
  <si>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</si>
  <si>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</si>
  <si>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</si>
  <si>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</si>
  <si>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</si>
  <si>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</si>
  <si>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</si>
  <si>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</si>
  <si>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</si>
  <si>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</si>
  <si>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</si>
  <si>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</si>
  <si>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</si>
  <si>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</si>
  <si>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</si>
  <si>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</si>
  <si>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</si>
  <si>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</si>
  <si>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</si>
  <si>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</si>
  <si>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</si>
  <si>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</si>
  <si>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</si>
  <si>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</si>
  <si>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</si>
  <si>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</si>
  <si>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</si>
  <si>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</si>
  <si>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</si>
  <si>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</si>
  <si>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</si>
  <si>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</si>
  <si>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</si>
  <si>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</si>
  <si>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</si>
  <si>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</si>
  <si>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</si>
  <si>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</si>
  <si>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</si>
  <si>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</si>
  <si>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</si>
  <si>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</si>
  <si>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</si>
  <si>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</si>
  <si>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</si>
  <si>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</si>
  <si>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</si>
  <si>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</si>
  <si>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</si>
  <si>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</si>
  <si>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</si>
  <si>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</si>
  <si>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</si>
  <si>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</si>
  <si>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</si>
  <si>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</si>
  <si>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</si>
  <si>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</si>
  <si>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</si>
  <si>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</si>
  <si>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</si>
  <si>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</si>
  <si>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</si>
  <si>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</si>
  <si>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</si>
  <si>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</si>
  <si>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</si>
  <si>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</si>
  <si>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</si>
  <si>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</si>
  <si>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</si>
  <si>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</si>
  <si>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</si>
  <si>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</si>
  <si>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</si>
  <si>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</si>
  <si>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</si>
  <si>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</si>
  <si>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</si>
  <si>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</si>
  <si>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</si>
  <si>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</si>
  <si>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</si>
  <si>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</si>
  <si>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</si>
  <si>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</si>
  <si>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</si>
  <si>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</si>
  <si>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</si>
  <si>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</si>
  <si>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</si>
  <si>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</si>
  <si>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</si>
  <si>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</si>
  <si>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</si>
  <si>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</si>
  <si>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</si>
  <si>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</si>
  <si>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</si>
  <si>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</si>
  <si>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</si>
  <si>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</si>
  <si>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</si>
  <si>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</si>
  <si>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</si>
  <si>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</si>
  <si>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</si>
  <si>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</si>
  <si>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</si>
  <si>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</si>
  <si>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</si>
  <si>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</si>
  <si>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</si>
  <si>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</si>
  <si>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</si>
  <si>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</si>
  <si>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</si>
  <si>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</si>
  <si>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</si>
  <si>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</si>
  <si>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</si>
  <si>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</si>
  <si>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</si>
  <si>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</si>
  <si>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</si>
  <si>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</si>
  <si>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</si>
  <si>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</si>
  <si>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</si>
  <si>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</si>
  <si>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</si>
  <si>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</si>
  <si>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</si>
  <si>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</si>
  <si>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</si>
  <si>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</si>
  <si>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</si>
  <si>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</si>
  <si>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</si>
  <si>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</si>
  <si>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</si>
  <si>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</si>
  <si>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</si>
  <si>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</si>
  <si>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</si>
  <si>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</si>
  <si>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</si>
  <si>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</si>
  <si>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</si>
  <si>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</si>
  <si>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</si>
  <si>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</si>
  <si>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</si>
  <si>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</si>
  <si>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</si>
  <si>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</si>
  <si>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</si>
  <si>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</si>
  <si>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</si>
  <si>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</si>
  <si>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</si>
  <si>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</si>
  <si>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</si>
  <si>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</si>
  <si>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</si>
  <si>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</si>
  <si>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</si>
  <si>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</si>
  <si>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</si>
  <si>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</si>
  <si>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</si>
  <si>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</si>
  <si>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</si>
  <si>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</si>
  <si>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</si>
  <si>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</si>
  <si>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</si>
  <si>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</si>
  <si>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</si>
  <si>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</si>
  <si>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</si>
  <si>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</si>
  <si>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</si>
  <si>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</si>
  <si>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</si>
  <si>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</si>
  <si>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</si>
  <si>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</si>
  <si>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</si>
  <si>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</si>
  <si>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</si>
  <si>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</si>
  <si>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</si>
  <si>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</si>
  <si>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</si>
  <si>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</si>
  <si>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</si>
  <si>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</si>
  <si>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</si>
  <si>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</si>
  <si>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</si>
  <si>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</si>
  <si>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</si>
  <si>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</si>
  <si>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</si>
  <si>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</si>
  <si>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</si>
  <si>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</si>
  <si>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</si>
  <si>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</si>
  <si>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</si>
  <si>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</si>
  <si>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</si>
  <si>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</si>
  <si>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</si>
  <si>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</si>
  <si>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</si>
  <si>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</si>
  <si>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</si>
  <si>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</si>
  <si>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</si>
  <si>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</si>
  <si>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</si>
  <si>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</si>
  <si>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</si>
  <si>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</si>
  <si>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</si>
  <si>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</si>
  <si>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</si>
  <si>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</si>
  <si>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</si>
  <si>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</si>
  <si>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</si>
  <si>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</si>
  <si>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</si>
  <si>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</si>
  <si>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</si>
  <si>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</si>
  <si>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</si>
  <si>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</si>
  <si>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</si>
  <si>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</si>
  <si>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</si>
  <si>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</si>
  <si>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</si>
  <si>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</si>
  <si>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</si>
  <si>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</si>
  <si>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</si>
  <si>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</si>
  <si>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</si>
  <si>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</si>
  <si>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</si>
  <si>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</si>
  <si>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</si>
  <si>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</si>
  <si>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</si>
  <si>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</si>
  <si>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</si>
  <si>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</si>
  <si>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</si>
  <si>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</si>
  <si>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</si>
  <si>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</si>
  <si>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</si>
  <si>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</si>
  <si>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</si>
  <si>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</si>
  <si>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</si>
  <si>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</si>
  <si>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</si>
  <si>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</si>
  <si>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</si>
  <si>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</si>
  <si>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</si>
  <si>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</si>
  <si>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</si>
  <si>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</si>
  <si>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</si>
  <si>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</si>
  <si>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</si>
  <si>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</si>
  <si>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</si>
  <si>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</si>
  <si>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</si>
  <si>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</si>
  <si>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</si>
  <si>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</si>
  <si>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</si>
  <si>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</si>
  <si>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</si>
  <si>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</si>
  <si>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</si>
  <si>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</si>
  <si>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</si>
  <si>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</si>
  <si>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</si>
  <si>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</si>
  <si>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</si>
  <si>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</si>
  <si>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</si>
  <si>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</si>
  <si>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</si>
  <si>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</si>
  <si>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</si>
  <si>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</si>
  <si>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</si>
  <si>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</si>
  <si>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</si>
  <si>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</si>
  <si>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</si>
  <si>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</si>
  <si>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</si>
  <si>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</si>
  <si>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</si>
  <si>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</si>
  <si>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</si>
  <si>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</si>
  <si>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</si>
  <si>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</si>
  <si>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</si>
  <si>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</si>
  <si>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</si>
  <si>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</si>
  <si>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</si>
  <si>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</si>
  <si>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</si>
  <si>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</si>
  <si>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</si>
  <si>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</si>
  <si>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</si>
  <si>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</si>
  <si>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</si>
  <si>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</si>
  <si>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</si>
  <si>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</si>
  <si>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</si>
  <si>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</si>
  <si>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</si>
  <si>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</si>
  <si>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</si>
  <si>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</si>
  <si>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</si>
  <si>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</si>
  <si>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</si>
  <si>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</si>
  <si>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</si>
  <si>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</si>
  <si>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</si>
  <si>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</si>
  <si>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</si>
  <si>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</si>
  <si>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</si>
  <si>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</si>
  <si>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</si>
  <si>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</si>
  <si>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</si>
  <si>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</si>
  <si>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</si>
  <si>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</si>
  <si>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</si>
  <si>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</si>
  <si>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</si>
  <si>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</si>
  <si>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</si>
  <si>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</si>
  <si>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</si>
  <si>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</si>
  <si>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</si>
  <si>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</si>
  <si>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</si>
  <si>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</si>
  <si>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</si>
  <si>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</si>
  <si>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</si>
  <si>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</si>
  <si>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</si>
  <si>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</si>
  <si>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</si>
  <si>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</si>
  <si>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</si>
  <si>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</si>
  <si>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</si>
  <si>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</si>
  <si>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</si>
  <si>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</si>
  <si>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</si>
  <si>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</si>
  <si>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</si>
  <si>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</si>
  <si>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</si>
  <si>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</si>
  <si>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</si>
  <si>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</si>
  <si>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</si>
  <si>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</si>
  <si>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</si>
  <si>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</si>
  <si>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</si>
  <si>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</si>
  <si>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</si>
  <si>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</si>
  <si>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</si>
  <si>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</si>
  <si>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</si>
  <si>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</si>
  <si>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</si>
  <si>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</si>
  <si>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</si>
  <si>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</si>
  <si>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</si>
  <si>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</si>
  <si>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</si>
  <si>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</si>
  <si>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</si>
  <si>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</si>
  <si>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</si>
  <si>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</si>
  <si>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</si>
  <si>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</si>
  <si>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</si>
  <si>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</si>
  <si>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</si>
  <si>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</si>
  <si>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</si>
  <si>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</si>
  <si>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</si>
  <si>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</si>
  <si>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</si>
  <si>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</si>
  <si>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</si>
  <si>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</si>
  <si>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</si>
  <si>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</si>
  <si>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</si>
  <si>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</si>
  <si>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</si>
  <si>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</si>
  <si>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</si>
  <si>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</si>
  <si>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</si>
  <si>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</si>
  <si>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</si>
  <si>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</si>
  <si>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</si>
  <si>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</si>
  <si>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</si>
  <si>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</si>
  <si>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</si>
  <si>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</si>
  <si>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</si>
  <si>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</si>
  <si>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</si>
  <si>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</si>
  <si>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</si>
  <si>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</si>
  <si>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</si>
  <si>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</si>
  <si>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</si>
  <si>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</si>
  <si>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</si>
  <si>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</si>
  <si>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</si>
  <si>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</si>
  <si>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</si>
  <si>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</si>
  <si>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</si>
  <si>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</si>
  <si>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</si>
  <si>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</si>
  <si>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</si>
  <si>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</si>
  <si>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</si>
  <si>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</si>
  <si>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</si>
  <si>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</si>
  <si>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</si>
  <si>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</si>
  <si>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</si>
  <si>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</si>
  <si>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</si>
  <si>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</si>
  <si>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</si>
  <si>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</si>
  <si>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</si>
  <si>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</si>
  <si>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</si>
  <si>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</si>
  <si>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</si>
  <si>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</si>
  <si>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</si>
  <si>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</si>
  <si>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</si>
  <si>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</si>
  <si>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</si>
  <si>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</si>
  <si>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</si>
  <si>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</si>
  <si>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</si>
  <si>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</si>
  <si>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</si>
  <si>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</si>
  <si>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</si>
  <si>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</si>
  <si>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</si>
  <si>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</si>
  <si>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</si>
  <si>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</si>
  <si>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</si>
  <si>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</si>
  <si>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</si>
  <si>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</si>
  <si>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</si>
  <si>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</si>
  <si>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</si>
  <si>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</si>
  <si>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</si>
  <si>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</si>
  <si>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</si>
  <si>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</si>
  <si>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</si>
  <si>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</si>
  <si>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</si>
  <si>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</si>
  <si>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</si>
  <si>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</si>
  <si>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</si>
  <si>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</si>
  <si>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</si>
  <si>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</si>
  <si>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</si>
  <si>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</si>
  <si>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</si>
  <si>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</si>
  <si>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</si>
  <si>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</si>
  <si>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</si>
  <si>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</si>
  <si>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</si>
  <si>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</si>
  <si>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</si>
  <si>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</si>
  <si>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</si>
  <si>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</si>
  <si>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</si>
  <si>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</si>
  <si>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</si>
  <si>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</si>
  <si>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</si>
  <si>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</si>
  <si>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</si>
  <si>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</si>
  <si>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</si>
  <si>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</si>
  <si>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</si>
  <si>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</si>
  <si>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</si>
  <si>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</si>
  <si>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</si>
  <si>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</si>
  <si>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</si>
  <si>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</si>
  <si>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</si>
  <si>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</si>
  <si>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</si>
  <si>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</si>
  <si>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</si>
  <si>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</si>
  <si>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</si>
  <si>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</si>
  <si>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</si>
  <si>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</si>
  <si>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</si>
  <si>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</si>
  <si>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</si>
  <si>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</si>
  <si>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</si>
  <si>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</si>
  <si>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</si>
  <si>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</si>
  <si>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</si>
  <si>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</si>
  <si>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</si>
  <si>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</si>
  <si>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</si>
  <si>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</si>
  <si>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</si>
  <si>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</si>
  <si>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</si>
  <si>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</si>
  <si>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</si>
  <si>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</si>
  <si>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</si>
  <si>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</si>
  <si>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</si>
  <si>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</si>
  <si>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</si>
  <si>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</si>
  <si>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</si>
  <si>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</si>
  <si>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</si>
  <si>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</si>
  <si>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</si>
  <si>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</si>
  <si>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</si>
  <si>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</si>
  <si>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</si>
  <si>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</si>
  <si>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</si>
  <si>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</si>
  <si>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</si>
  <si>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</si>
  <si>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</si>
  <si>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</si>
  <si>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</si>
  <si>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</si>
  <si>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</si>
  <si>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</si>
  <si>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</si>
  <si>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</si>
  <si>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</si>
  <si>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</si>
  <si>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</si>
  <si>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</si>
  <si>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</si>
  <si>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</si>
  <si>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</si>
  <si>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</si>
  <si>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</si>
  <si>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</si>
  <si>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</si>
  <si>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</si>
  <si>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</si>
  <si>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</si>
  <si>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</si>
  <si>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</si>
  <si>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</si>
  <si>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</si>
  <si>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</si>
  <si>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</si>
  <si>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</si>
  <si>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</si>
  <si>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</si>
  <si>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</si>
  <si>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</si>
  <si>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</si>
  <si>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</si>
  <si>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</si>
  <si>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</si>
  <si>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</si>
  <si>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</si>
  <si>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</si>
  <si>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</si>
  <si>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</si>
  <si>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</si>
  <si>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</si>
  <si>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</si>
  <si>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</si>
  <si>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</si>
  <si>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</si>
  <si>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</si>
  <si>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</si>
  <si>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</si>
  <si>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</si>
  <si>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</si>
  <si>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</si>
  <si>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</si>
  <si>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</si>
  <si>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</si>
  <si>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</si>
  <si>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</si>
  <si>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</si>
  <si>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</si>
  <si>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</si>
  <si>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</si>
  <si>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</si>
  <si>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</si>
  <si>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</si>
  <si>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</si>
  <si>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</si>
  <si>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</si>
  <si>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</si>
  <si>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</si>
  <si>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</si>
  <si>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</si>
  <si>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</si>
  <si>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</si>
  <si>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</si>
  <si>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</si>
  <si>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</si>
  <si>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</si>
  <si>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</si>
  <si>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</si>
  <si>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</si>
  <si>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</si>
  <si>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</si>
  <si>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</si>
  <si>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</si>
  <si>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</si>
  <si>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</si>
  <si>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</si>
  <si>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</si>
  <si>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</si>
  <si>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</si>
  <si>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</si>
  <si>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</si>
  <si>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</si>
  <si>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</si>
  <si>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</si>
  <si>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</si>
  <si>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</si>
  <si>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</si>
  <si>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</si>
  <si>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</si>
  <si>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</si>
  <si>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</si>
  <si>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</si>
  <si>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</si>
  <si>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</si>
  <si>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</si>
  <si>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</si>
  <si>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</si>
  <si>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</si>
  <si>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</si>
  <si>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</si>
  <si>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</si>
  <si>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</si>
  <si>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</si>
  <si>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</si>
  <si>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</si>
  <si>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</si>
  <si>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</si>
  <si>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</si>
  <si>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</si>
  <si>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</si>
  <si>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</si>
  <si>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</si>
  <si>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</si>
  <si>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</si>
  <si>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</si>
  <si>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</si>
  <si>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</si>
  <si>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</si>
  <si>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</si>
  <si>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</si>
  <si>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</si>
  <si>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</si>
  <si>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</si>
  <si>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</si>
  <si>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</si>
  <si>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</si>
  <si>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</si>
  <si>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</si>
  <si>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</si>
  <si>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</si>
  <si>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</si>
  <si>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</si>
  <si>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</si>
  <si>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</si>
  <si>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</si>
  <si>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</si>
  <si>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</si>
  <si>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</si>
  <si>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</si>
  <si>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</si>
  <si>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</si>
  <si>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</si>
  <si>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</si>
  <si>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</si>
  <si>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</si>
  <si>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</si>
  <si>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</si>
  <si>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</si>
  <si>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</si>
  <si>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</si>
  <si>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</si>
  <si>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</si>
  <si>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</si>
  <si>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</si>
  <si>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</si>
  <si>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</si>
  <si>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</si>
  <si>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</si>
  <si>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</si>
  <si>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</si>
  <si>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</si>
  <si>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</si>
  <si>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</si>
  <si>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</si>
  <si>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</si>
  <si>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</si>
  <si>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</si>
  <si>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</si>
  <si>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</si>
  <si>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</si>
  <si>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</si>
  <si>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</si>
  <si>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</si>
  <si>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</si>
  <si>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</si>
  <si>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</si>
  <si>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</si>
  <si>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</si>
  <si>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</si>
  <si>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</si>
  <si>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</si>
  <si>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</si>
  <si>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</si>
  <si>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</si>
  <si>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</si>
  <si>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</si>
  <si>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</si>
  <si>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</si>
  <si>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</si>
  <si>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</si>
  <si>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</si>
  <si>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</si>
  <si>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</si>
  <si>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</si>
  <si>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</si>
  <si>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</si>
  <si>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</si>
  <si>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</si>
  <si>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</si>
  <si>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</si>
  <si>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</si>
  <si>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</si>
  <si>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</si>
  <si>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</si>
  <si>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</si>
  <si>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</si>
  <si>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</si>
  <si>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</si>
  <si>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</si>
  <si>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</si>
  <si>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</si>
  <si>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</si>
  <si>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</si>
  <si>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</si>
  <si>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</si>
  <si>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</si>
  <si>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</si>
  <si>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</si>
  <si>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</si>
  <si>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</si>
  <si>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</si>
  <si>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</si>
  <si>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</si>
  <si>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</si>
  <si>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</si>
  <si>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</si>
  <si>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</si>
  <si>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</si>
  <si>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</si>
  <si>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</si>
  <si>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</si>
  <si>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</si>
  <si>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</si>
  <si>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</si>
  <si>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</si>
  <si>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</si>
  <si>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</si>
  <si>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</si>
  <si>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</si>
  <si>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</si>
  <si>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</si>
  <si>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</si>
  <si>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</si>
  <si>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</si>
  <si>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</si>
  <si>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</si>
  <si>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</si>
  <si>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</si>
  <si>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</si>
  <si>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</si>
  <si>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</si>
  <si>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</si>
  <si>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</si>
  <si>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</si>
  <si>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</si>
  <si>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</si>
  <si>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</si>
  <si>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</si>
  <si>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</si>
  <si>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</si>
  <si>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</si>
  <si>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</si>
  <si>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</si>
  <si>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</si>
  <si>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</si>
  <si>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</si>
  <si>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</si>
  <si>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</si>
  <si>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</si>
  <si>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</si>
  <si>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</si>
  <si>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</si>
  <si>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</si>
  <si>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</si>
  <si>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</si>
  <si>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</si>
  <si>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</si>
  <si>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</si>
  <si>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</si>
  <si>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</si>
  <si>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</si>
  <si>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</si>
  <si>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</si>
  <si>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</si>
  <si>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</si>
  <si>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</si>
  <si>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</si>
  <si>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</si>
  <si>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</si>
  <si>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</si>
  <si>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</si>
  <si>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</si>
  <si>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</si>
  <si>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</si>
  <si>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</si>
  <si>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</si>
  <si>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</si>
  <si>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</si>
  <si>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</si>
  <si>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</si>
  <si>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</si>
  <si>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</si>
  <si>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</si>
  <si>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</si>
  <si>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</si>
  <si>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</si>
  <si>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</si>
  <si>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</si>
  <si>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</si>
  <si>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</si>
  <si>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</si>
  <si>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</si>
  <si>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</si>
  <si>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</si>
  <si>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</si>
  <si>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</si>
  <si>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</si>
  <si>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</si>
  <si>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</si>
  <si>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</si>
  <si>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</si>
  <si>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</si>
  <si>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</si>
  <si>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</si>
  <si>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</si>
  <si>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</si>
  <si>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</si>
  <si>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</si>
  <si>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</si>
  <si>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</si>
  <si>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</si>
  <si>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</si>
  <si>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</si>
  <si>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</si>
  <si>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</si>
  <si>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</si>
  <si>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</si>
  <si>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</si>
  <si>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</si>
  <si>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</si>
  <si>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</si>
  <si>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</si>
  <si>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</si>
  <si>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</si>
  <si>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</si>
  <si>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</si>
  <si>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</si>
  <si>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</si>
  <si>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</si>
  <si>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</si>
  <si>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</si>
  <si>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</si>
  <si>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</si>
  <si>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</si>
  <si>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</si>
  <si>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</si>
  <si>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</si>
  <si>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</si>
  <si>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</si>
  <si>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</si>
  <si>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</si>
  <si>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</si>
  <si>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</si>
  <si>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</si>
  <si>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</si>
  <si>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</si>
  <si>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</si>
  <si>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</si>
  <si>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</si>
  <si>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</si>
  <si>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</si>
  <si>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</si>
  <si>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</si>
  <si>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</si>
  <si>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</si>
  <si>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</si>
  <si>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</si>
  <si>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</si>
  <si>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</si>
  <si>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</si>
  <si>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</si>
  <si>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</si>
  <si>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</si>
  <si>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</si>
  <si>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</si>
  <si>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</si>
  <si>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</si>
  <si>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</si>
  <si>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</si>
  <si>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</si>
  <si>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</si>
  <si>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</si>
  <si>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</si>
  <si>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</si>
  <si>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</si>
  <si>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</si>
  <si>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</si>
  <si>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</si>
  <si>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</si>
  <si>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</si>
  <si>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</si>
  <si>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</si>
  <si>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</si>
  <si>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</si>
  <si>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</si>
  <si>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</si>
  <si>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</si>
  <si>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</si>
  <si>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</si>
  <si>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</si>
  <si>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</si>
  <si>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</si>
  <si>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</si>
  <si>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</si>
  <si>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</si>
  <si>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</si>
  <si>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</si>
  <si>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</si>
  <si>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</si>
  <si>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</si>
  <si>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</si>
  <si>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</si>
  <si>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</si>
  <si>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</si>
  <si>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</si>
  <si>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</si>
  <si>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</si>
  <si>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</si>
  <si>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</si>
  <si>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</si>
  <si>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</si>
  <si>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</si>
  <si>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</si>
  <si>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</si>
  <si>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</si>
  <si>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</si>
  <si>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</si>
  <si>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</si>
  <si>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</si>
  <si>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</si>
  <si>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</si>
  <si>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</si>
  <si>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</si>
  <si>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</si>
  <si>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</si>
  <si>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</si>
  <si>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</si>
  <si>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</si>
  <si>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</si>
  <si>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</si>
  <si>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</si>
  <si>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</si>
  <si>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</si>
  <si>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</si>
  <si>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</si>
  <si>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</si>
  <si>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</si>
  <si>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</si>
  <si>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</si>
  <si>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</si>
  <si>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</si>
  <si>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</si>
  <si>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</si>
  <si>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</si>
  <si>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</si>
  <si>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</si>
  <si>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</si>
  <si>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</si>
  <si>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</si>
  <si>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</si>
  <si>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</si>
  <si>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</si>
  <si>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</si>
  <si>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</si>
  <si>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</si>
  <si>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</si>
  <si>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</si>
  <si>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</si>
  <si>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</si>
  <si>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</si>
  <si>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</si>
  <si>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</si>
  <si>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</si>
  <si>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</si>
  <si>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</si>
  <si>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</si>
  <si>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</si>
  <si>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</si>
  <si>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</si>
  <si>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</si>
  <si>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</si>
  <si>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</si>
  <si>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</si>
  <si>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</si>
  <si>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</si>
  <si>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</si>
  <si>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</si>
  <si>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</si>
  <si>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</si>
  <si>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</si>
  <si>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</si>
  <si>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</si>
  <si>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</si>
  <si>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</si>
  <si>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</si>
  <si>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</si>
  <si>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</si>
  <si>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</si>
  <si>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</si>
  <si>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</si>
  <si>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</si>
  <si>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</si>
  <si>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</si>
  <si>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</si>
  <si>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</si>
  <si>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</si>
  <si>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</si>
  <si>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</si>
  <si>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</si>
  <si>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</si>
  <si>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</si>
  <si>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</si>
  <si>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</si>
  <si>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</si>
  <si>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</si>
  <si>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</si>
  <si>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</si>
  <si>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</si>
  <si>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</si>
  <si>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</si>
  <si>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</si>
  <si>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</si>
  <si>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</si>
  <si>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</si>
  <si>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</si>
  <si>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</si>
  <si>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</si>
  <si>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</si>
  <si>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</si>
  <si>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</si>
  <si>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</si>
  <si>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</si>
  <si>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</si>
  <si>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</si>
  <si>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</si>
  <si>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</si>
  <si>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</si>
  <si>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</si>
  <si>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</si>
  <si>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</si>
  <si>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</si>
  <si>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</si>
  <si>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</si>
  <si>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</si>
  <si>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</si>
  <si>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</si>
  <si>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</si>
  <si>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</si>
  <si>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</si>
  <si>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</si>
  <si>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</si>
  <si>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</si>
  <si>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</si>
  <si>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</si>
  <si>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</si>
  <si>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</si>
  <si>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</si>
  <si>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</si>
  <si>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</si>
  <si>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</si>
  <si>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</si>
  <si>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</si>
  <si>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</si>
  <si>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</si>
  <si>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</si>
  <si>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</si>
  <si>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</si>
  <si>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</si>
  <si>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</si>
  <si>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</si>
  <si>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</si>
  <si>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</si>
  <si>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</si>
  <si>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</si>
  <si>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</si>
  <si>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</si>
  <si>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</si>
  <si>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</si>
  <si>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</si>
  <si>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</si>
  <si>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</si>
  <si>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</si>
  <si>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</si>
  <si>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</si>
  <si>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</si>
  <si>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</si>
  <si>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</si>
  <si>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</si>
  <si>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</si>
  <si>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</si>
  <si>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</si>
  <si>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</si>
  <si>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</si>
  <si>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</si>
  <si>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</si>
  <si>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</si>
  <si>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</si>
  <si>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</si>
  <si>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</si>
  <si>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</si>
  <si>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</si>
  <si>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</si>
  <si>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</si>
  <si>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</si>
  <si>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</si>
  <si>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</si>
  <si>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</si>
  <si>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</si>
  <si>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</si>
  <si>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</si>
  <si>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</si>
  <si>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</si>
  <si>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</si>
  <si>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</si>
  <si>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</si>
  <si>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</si>
  <si>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</si>
  <si>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</si>
  <si>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</si>
  <si>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</si>
  <si>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</si>
  <si>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</si>
  <si>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</si>
  <si>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</si>
  <si>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</si>
  <si>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</si>
  <si>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</si>
  <si>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</si>
  <si>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</si>
  <si>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</si>
  <si>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</si>
  <si>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</si>
  <si>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</si>
  <si>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</si>
  <si>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</si>
  <si>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</si>
  <si>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</si>
  <si>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</si>
  <si>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</si>
  <si>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</si>
  <si>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</si>
  <si>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</si>
  <si>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</si>
  <si>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</si>
  <si>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</si>
  <si>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</si>
  <si>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</si>
  <si>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</si>
  <si>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</si>
  <si>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</si>
  <si>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</si>
  <si>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</si>
  <si>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</si>
  <si>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</si>
  <si>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</si>
  <si>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</si>
  <si>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</si>
  <si>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</si>
  <si>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</si>
  <si>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</si>
  <si>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</si>
  <si>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</si>
  <si>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</si>
  <si>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</si>
  <si>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</si>
  <si>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</si>
  <si>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</si>
  <si>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</si>
  <si>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</si>
  <si>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</si>
  <si>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</si>
  <si>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</si>
  <si>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</si>
  <si>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</si>
  <si>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</si>
  <si>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</si>
  <si>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</si>
  <si>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</si>
  <si>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</si>
  <si>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</si>
  <si>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</si>
  <si>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</si>
  <si>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</si>
  <si>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</si>
  <si>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</si>
  <si>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</si>
  <si>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</si>
  <si>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</si>
  <si>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</si>
  <si>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</si>
  <si>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</si>
  <si>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</si>
  <si>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</si>
  <si>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</si>
  <si>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</si>
  <si>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</si>
  <si>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</si>
  <si>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</si>
  <si>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</si>
  <si>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</si>
  <si>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</si>
  <si>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</si>
  <si>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</si>
  <si>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</si>
  <si>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</si>
  <si>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</si>
  <si>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</si>
  <si>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</si>
  <si>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</si>
  <si>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</si>
  <si>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</si>
  <si>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</si>
  <si>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</si>
  <si>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</si>
  <si>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</si>
  <si>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</si>
  <si>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</si>
  <si>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</si>
  <si>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</si>
  <si>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</si>
  <si>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</si>
  <si>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</si>
  <si>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</si>
  <si>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</si>
  <si>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</si>
  <si>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</si>
  <si>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</si>
  <si>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</si>
  <si>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</si>
  <si>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</si>
  <si>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</si>
  <si>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</si>
  <si>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</si>
  <si>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</si>
  <si>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</si>
  <si>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</si>
  <si>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</si>
  <si>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</si>
  <si>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</si>
  <si>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</si>
  <si>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</si>
  <si>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</si>
  <si>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</si>
  <si>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</si>
  <si>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</si>
  <si>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</si>
  <si>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</si>
  <si>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</si>
  <si>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</si>
  <si>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</si>
  <si>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</si>
  <si>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</si>
  <si>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</si>
  <si>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</si>
  <si>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</si>
  <si>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</si>
  <si>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</si>
  <si>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</si>
  <si>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</si>
  <si>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</si>
  <si>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</si>
  <si>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</si>
  <si>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</si>
  <si>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</si>
  <si>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</si>
  <si>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</si>
  <si>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</si>
  <si>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</si>
  <si>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</si>
  <si>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</si>
  <si>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</si>
  <si>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</si>
  <si>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</si>
  <si>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</si>
  <si>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</si>
  <si>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</si>
  <si>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</si>
  <si>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</si>
  <si>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</si>
  <si>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</si>
  <si>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</si>
  <si>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</si>
  <si>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</si>
  <si>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</si>
  <si>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</si>
  <si>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</si>
  <si>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</si>
  <si>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</si>
  <si>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</si>
  <si>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</si>
  <si>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</si>
  <si>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</si>
  <si>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</si>
  <si>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</si>
  <si>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</si>
  <si>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</si>
  <si>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</si>
  <si>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</si>
  <si>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</si>
  <si>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</si>
  <si>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</si>
  <si>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</si>
  <si>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</si>
  <si>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</si>
  <si>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</si>
  <si>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</si>
  <si>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</si>
  <si>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</si>
  <si>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</si>
  <si>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</si>
  <si>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</si>
  <si>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</si>
  <si>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</si>
  <si>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</si>
  <si>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</si>
  <si>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</si>
  <si>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</si>
  <si>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</si>
  <si>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</si>
  <si>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</si>
  <si>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</si>
  <si>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</si>
  <si>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</si>
  <si>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</si>
  <si>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</si>
  <si>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</si>
  <si>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</si>
  <si>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</si>
  <si>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</si>
  <si>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</si>
  <si>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</si>
  <si>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</si>
  <si>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</si>
  <si>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</si>
  <si>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</si>
  <si>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</si>
  <si>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</si>
  <si>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</si>
  <si>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</si>
  <si>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</si>
  <si>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</si>
  <si>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</si>
  <si>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</si>
  <si>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</si>
  <si>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</si>
  <si>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</si>
  <si>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</si>
  <si>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</si>
  <si>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</si>
  <si>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</si>
  <si>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</si>
  <si>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</si>
  <si>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</si>
  <si>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</si>
  <si>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</si>
  <si>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</si>
  <si>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</si>
  <si>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</si>
  <si>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</si>
  <si>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</si>
  <si>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</si>
  <si>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</si>
  <si>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</si>
  <si>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</si>
  <si>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</si>
  <si>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</si>
  <si>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</si>
  <si>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</si>
  <si>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</si>
  <si>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</si>
  <si>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</si>
  <si>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</si>
  <si>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</si>
  <si>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</si>
  <si>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</si>
  <si>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</si>
  <si>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</si>
  <si>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</si>
  <si>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</si>
  <si>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</si>
  <si>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</si>
  <si>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</si>
  <si>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</si>
  <si>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</si>
  <si>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</si>
  <si>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</si>
  <si>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</si>
  <si>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</si>
  <si>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</si>
  <si>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</si>
  <si>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</si>
  <si>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</si>
  <si>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</si>
  <si>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</si>
  <si>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</si>
  <si>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</si>
  <si>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</si>
  <si>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</si>
  <si>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</si>
  <si>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</si>
  <si>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</si>
  <si>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</si>
  <si>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</si>
  <si>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</si>
  <si>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</si>
  <si>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</si>
  <si>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</si>
  <si>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</si>
  <si>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</si>
  <si>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</si>
  <si>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</si>
  <si>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</si>
  <si>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</si>
  <si>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</si>
  <si>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</si>
  <si>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</si>
  <si>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</si>
  <si>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</si>
  <si>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</si>
  <si>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</si>
  <si>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</si>
  <si>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</si>
  <si>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</si>
  <si>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</si>
  <si>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</si>
  <si>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</si>
  <si>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</si>
  <si>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</si>
  <si>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</si>
  <si>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</si>
  <si>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</si>
  <si>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</si>
  <si>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</si>
  <si>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</si>
  <si>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</si>
  <si>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</si>
  <si>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</si>
  <si>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</si>
  <si>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</si>
  <si>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</si>
  <si>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</si>
  <si>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</si>
  <si>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</si>
  <si>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</si>
  <si>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</si>
  <si>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</si>
  <si>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</si>
  <si>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</si>
  <si>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</si>
  <si>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</si>
  <si>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</si>
  <si>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</si>
  <si>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</si>
  <si>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</si>
  <si>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</si>
  <si>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</si>
  <si>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</si>
  <si>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</si>
  <si>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</si>
  <si>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</si>
  <si>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</si>
  <si>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</si>
  <si>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</si>
  <si>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</si>
  <si>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</si>
  <si>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</si>
  <si>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</si>
  <si>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</si>
  <si>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</si>
  <si>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</si>
  <si>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</si>
  <si>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</si>
  <si>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</si>
  <si>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</si>
  <si>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</si>
  <si>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</si>
  <si>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</si>
  <si>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</si>
  <si>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</si>
  <si>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</si>
  <si>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</si>
  <si>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</si>
  <si>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</si>
  <si>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</si>
  <si>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</si>
  <si>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</si>
  <si>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</si>
  <si>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</si>
  <si>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</si>
  <si>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</si>
  <si>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</si>
  <si>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</si>
  <si>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</si>
  <si>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</si>
  <si>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</si>
  <si>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</si>
  <si>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</si>
  <si>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</si>
  <si>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</si>
  <si>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</si>
  <si>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</si>
  <si>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</si>
  <si>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</si>
  <si>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</si>
  <si>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</si>
  <si>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</si>
  <si>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</si>
  <si>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</si>
  <si>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</si>
  <si>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</si>
  <si>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</si>
  <si>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</si>
  <si>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</si>
  <si>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</si>
  <si>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</si>
  <si>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</si>
  <si>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</si>
  <si>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</si>
  <si>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</si>
  <si>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</si>
  <si>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</si>
  <si>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</si>
  <si>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</si>
  <si>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</si>
  <si>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</si>
  <si>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</si>
  <si>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</si>
  <si>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</si>
  <si>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</si>
  <si>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</si>
  <si>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</si>
  <si>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</si>
  <si>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</si>
  <si>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</si>
  <si>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</si>
  <si>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</si>
  <si>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</si>
  <si>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</si>
  <si>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</si>
  <si>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</si>
  <si>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</si>
  <si>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</si>
  <si>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</si>
  <si>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</si>
  <si>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</si>
  <si>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</si>
  <si>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</si>
  <si>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</si>
  <si>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</si>
  <si>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</si>
  <si>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</si>
  <si>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</si>
  <si>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</si>
  <si>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</si>
  <si>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</si>
  <si>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</si>
  <si>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</si>
  <si>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</si>
  <si>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</si>
  <si>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</si>
  <si>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</si>
  <si>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</si>
  <si>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</si>
  <si>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</si>
  <si>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</si>
  <si>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</si>
  <si>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</si>
  <si>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</si>
  <si>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</si>
  <si>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</si>
  <si>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</si>
  <si>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</si>
  <si>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</si>
  <si>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</si>
  <si>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</si>
  <si>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</si>
  <si>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</si>
  <si>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</si>
  <si>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</si>
  <si>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</si>
  <si>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</si>
  <si>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</si>
  <si>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</si>
  <si>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</si>
  <si>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</si>
  <si>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</si>
  <si>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</si>
  <si>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</si>
  <si>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</si>
  <si>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</si>
  <si>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</si>
  <si>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</si>
  <si>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</si>
  <si>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</si>
  <si>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</si>
  <si>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</si>
  <si>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</si>
  <si>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</si>
  <si>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</si>
  <si>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</si>
  <si>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</si>
  <si>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</si>
  <si>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</si>
  <si>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</si>
  <si>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</si>
  <si>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</si>
  <si>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</si>
  <si>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</si>
  <si>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</si>
  <si>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</si>
  <si>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</si>
  <si>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</si>
  <si>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</si>
  <si>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</si>
  <si>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</si>
  <si>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</si>
  <si>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</si>
  <si>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</si>
  <si>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</si>
  <si>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</si>
  <si>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</si>
  <si>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</si>
  <si>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</si>
  <si>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</si>
  <si>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</si>
  <si>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</si>
  <si>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</si>
  <si>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</si>
  <si>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</si>
  <si>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</si>
  <si>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</si>
  <si>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</si>
  <si>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</si>
  <si>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</si>
  <si>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</si>
  <si>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</si>
  <si>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</si>
  <si>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</si>
  <si>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</si>
  <si>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</si>
  <si>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</si>
  <si>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</si>
  <si>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</si>
  <si>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</si>
  <si>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</si>
  <si>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</si>
  <si>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</si>
  <si>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</si>
  <si>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</si>
  <si>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</si>
  <si>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</si>
  <si>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</si>
  <si>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</si>
  <si>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</si>
  <si>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</si>
  <si>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</si>
  <si>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</si>
  <si>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</si>
  <si>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</si>
  <si>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</si>
  <si>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</si>
  <si>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</si>
  <si>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</si>
  <si>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</si>
  <si>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</si>
  <si>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</si>
  <si>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</si>
  <si>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</si>
  <si>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</si>
  <si>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</si>
  <si>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</si>
  <si>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</si>
  <si>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</si>
  <si>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</si>
  <si>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</si>
  <si>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</si>
  <si>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</si>
  <si>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</si>
  <si>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</si>
  <si>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</si>
  <si>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</si>
  <si>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</si>
  <si>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</si>
  <si>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</si>
  <si>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</si>
  <si>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</si>
  <si>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</si>
  <si>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</si>
  <si>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</si>
  <si>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</si>
  <si>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</si>
  <si>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</si>
  <si>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</si>
  <si>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</si>
  <si>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</si>
  <si>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</si>
  <si>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</si>
  <si>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</si>
  <si>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</si>
  <si>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</si>
  <si>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</si>
  <si>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</si>
  <si>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</si>
  <si>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</si>
  <si>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</si>
  <si>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</si>
  <si>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</si>
  <si>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</si>
  <si>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</si>
  <si>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</si>
  <si>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</si>
  <si>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</si>
  <si>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</si>
  <si>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</si>
  <si>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</si>
  <si>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</si>
  <si>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</si>
  <si>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</si>
  <si>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</si>
  <si>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</si>
  <si>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</si>
  <si>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</si>
  <si>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</si>
  <si>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</si>
  <si>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</si>
  <si>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</si>
  <si>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</si>
  <si>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</si>
  <si>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</si>
  <si>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</si>
  <si>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</si>
  <si>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</si>
  <si>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</si>
  <si>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</si>
  <si>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</si>
  <si>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</si>
  <si>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</si>
  <si>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</si>
  <si>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</si>
  <si>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</si>
  <si>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</si>
  <si>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</si>
  <si>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</si>
  <si>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</si>
  <si>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</si>
  <si>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</si>
  <si>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</si>
  <si>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</si>
  <si>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</si>
  <si>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</si>
  <si>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</si>
  <si>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</si>
  <si>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</si>
  <si>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</si>
  <si>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</si>
  <si>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</si>
  <si>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</si>
  <si>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</si>
  <si>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</si>
  <si>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</si>
  <si>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</si>
  <si>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</si>
  <si>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</si>
  <si>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</si>
  <si>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</si>
  <si>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</si>
  <si>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</si>
  <si>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</si>
  <si>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</si>
  <si>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</si>
  <si>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</si>
  <si>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</si>
  <si>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</si>
  <si>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</si>
  <si>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</si>
  <si>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</si>
  <si>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</si>
  <si>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</si>
  <si>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</si>
  <si>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</si>
  <si>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</si>
  <si>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</si>
  <si>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</si>
  <si>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</si>
  <si>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</si>
  <si>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</si>
  <si>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</si>
  <si>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</si>
  <si>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</si>
  <si>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</si>
  <si>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</si>
  <si>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</si>
  <si>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</si>
  <si>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</si>
  <si>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</si>
  <si>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</si>
  <si>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</si>
  <si>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</si>
  <si>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</si>
  <si>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</si>
  <si>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</si>
  <si>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</si>
  <si>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</si>
  <si>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</si>
  <si>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</si>
  <si>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</si>
  <si>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</si>
  <si>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</si>
  <si>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</si>
  <si>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</si>
  <si>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</si>
  <si>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</si>
  <si>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</si>
  <si>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</si>
  <si>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</si>
  <si>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</si>
  <si>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</si>
  <si>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</si>
  <si>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</si>
  <si>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</si>
  <si>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</si>
  <si>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</si>
  <si>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</si>
  <si>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</si>
  <si>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</si>
  <si>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</si>
  <si>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</si>
  <si>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</si>
  <si>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</si>
  <si>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</si>
  <si>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</si>
  <si>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</si>
  <si>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</si>
  <si>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</si>
  <si>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</si>
  <si>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</si>
  <si>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</si>
  <si>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</si>
  <si>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</si>
  <si>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</si>
  <si>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</si>
  <si>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</si>
  <si>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</si>
  <si>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</si>
  <si>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</si>
  <si>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</si>
  <si>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</si>
  <si>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</si>
  <si>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</si>
  <si>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</si>
  <si>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</si>
  <si>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</si>
  <si>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</si>
  <si>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</si>
  <si>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</si>
  <si>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</si>
  <si>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</si>
  <si>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</si>
  <si>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</si>
  <si>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</si>
  <si>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</si>
  <si>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</si>
  <si>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</si>
  <si>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</si>
  <si>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</si>
  <si>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</si>
  <si>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</si>
  <si>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</si>
  <si>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</si>
  <si>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</si>
  <si>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</si>
  <si>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</si>
  <si>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</si>
  <si>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</si>
  <si>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</si>
  <si>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</si>
  <si>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</si>
  <si>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</si>
  <si>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</si>
  <si>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</si>
  <si>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</si>
  <si>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</si>
  <si>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</si>
  <si>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</si>
  <si>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</si>
  <si>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</si>
  <si>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</si>
  <si>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</si>
  <si>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</si>
  <si>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</si>
  <si>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</si>
  <si>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</si>
  <si>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</si>
  <si>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</si>
  <si>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</si>
  <si>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</si>
  <si>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</si>
  <si>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</si>
  <si>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</si>
  <si>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</si>
  <si>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</si>
  <si>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</si>
  <si>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</si>
  <si>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</si>
  <si>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</si>
  <si>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</si>
  <si>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</si>
  <si>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</si>
  <si>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</si>
  <si>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</si>
  <si>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</si>
  <si>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</si>
  <si>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</si>
  <si>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</si>
  <si>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</si>
  <si>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</si>
  <si>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</si>
  <si>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</si>
  <si>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</si>
  <si>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</si>
  <si>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</si>
  <si>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</si>
  <si>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</si>
  <si>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</si>
  <si>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</si>
  <si>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</si>
  <si>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</si>
  <si>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</si>
  <si>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</si>
  <si>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</si>
  <si>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</si>
  <si>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</si>
  <si>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</si>
  <si>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</si>
  <si>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</si>
  <si>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</si>
  <si>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</si>
  <si>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</si>
  <si>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</si>
  <si>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</si>
  <si>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</si>
  <si>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</si>
  <si>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</si>
  <si>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</si>
  <si>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</si>
  <si>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</si>
  <si>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</si>
  <si>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</si>
  <si>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</si>
  <si>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</si>
  <si>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</si>
  <si>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</si>
  <si>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</si>
  <si>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</si>
  <si>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</si>
  <si>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</si>
  <si>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</si>
  <si>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</si>
  <si>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</si>
  <si>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</si>
  <si>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</si>
  <si>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</si>
  <si>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</si>
  <si>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</si>
  <si>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</si>
  <si>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</si>
  <si>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</si>
  <si>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</si>
  <si>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</si>
  <si>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</si>
  <si>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</si>
  <si>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</si>
  <si>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</si>
  <si>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</si>
  <si>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</si>
  <si>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</si>
  <si>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</si>
  <si>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</si>
  <si>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</si>
  <si>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</si>
  <si>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</si>
  <si>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</si>
  <si>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</si>
  <si>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</si>
  <si>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</si>
  <si>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</si>
  <si>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</si>
  <si>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</si>
  <si>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</si>
  <si>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</si>
  <si>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</si>
  <si>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</si>
  <si>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</si>
  <si>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</si>
  <si>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</si>
  <si>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</si>
  <si>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</si>
  <si>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</si>
  <si>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</si>
  <si>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</si>
  <si>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</si>
  <si>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</si>
  <si>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</si>
  <si>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</si>
  <si>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</si>
  <si>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</si>
  <si>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</si>
  <si>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</si>
  <si>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</si>
  <si>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</si>
  <si>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</si>
  <si>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</si>
  <si>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</si>
  <si>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</si>
  <si>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</si>
  <si>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</si>
  <si>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</si>
  <si>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</si>
  <si>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</si>
  <si>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</si>
  <si>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</si>
  <si>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</si>
  <si>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</si>
  <si>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</si>
  <si>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</si>
  <si>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</si>
  <si>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</si>
  <si>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</si>
  <si>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</si>
  <si>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</si>
  <si>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</si>
  <si>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</si>
  <si>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</si>
  <si>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</si>
  <si>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</si>
  <si>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</si>
  <si>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</si>
  <si>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</si>
  <si>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</si>
  <si>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</si>
  <si>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</si>
  <si>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</si>
  <si>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</si>
  <si>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</si>
  <si>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</si>
  <si>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</si>
  <si>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</si>
  <si>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</si>
  <si>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</si>
  <si>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</si>
  <si>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</si>
  <si>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</si>
  <si>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</si>
  <si>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</si>
  <si>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</si>
  <si>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</si>
  <si>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</si>
  <si>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</si>
  <si>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</si>
  <si>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</si>
  <si>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</si>
  <si>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</si>
  <si>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</si>
  <si>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</si>
  <si>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</si>
  <si>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</si>
  <si>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</si>
  <si>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</si>
  <si>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</si>
  <si>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</si>
  <si>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</si>
  <si>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</si>
  <si>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</si>
  <si>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</si>
  <si>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</si>
  <si>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</si>
  <si>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</si>
  <si>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</si>
  <si>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</si>
  <si>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</si>
  <si>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</si>
  <si>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</si>
  <si>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</si>
  <si>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</si>
  <si>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</si>
  <si>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</si>
  <si>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</si>
  <si>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</si>
  <si>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</si>
  <si>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</si>
  <si>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</si>
  <si>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</si>
  <si>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</si>
  <si>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</si>
  <si>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</si>
  <si>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</si>
  <si>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</si>
  <si>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</si>
  <si>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</si>
  <si>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</si>
  <si>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</si>
  <si>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</si>
  <si>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</si>
  <si>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</si>
  <si>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</si>
  <si>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</si>
  <si>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</si>
  <si>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</si>
  <si>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</si>
  <si>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</si>
  <si>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</si>
  <si>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</si>
  <si>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</si>
  <si>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</si>
  <si>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</si>
  <si>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</si>
  <si>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</si>
  <si>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</si>
  <si>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</si>
  <si>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</si>
  <si>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</si>
  <si>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</si>
  <si>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</si>
  <si>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</si>
  <si>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</si>
  <si>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</si>
  <si>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</si>
  <si>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</si>
  <si>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</si>
  <si>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</si>
  <si>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</si>
  <si>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</si>
  <si>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</si>
  <si>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</si>
  <si>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</si>
  <si>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</si>
  <si>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</si>
  <si>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</si>
  <si>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</si>
  <si>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</si>
  <si>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</si>
  <si>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</si>
  <si>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</si>
  <si>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</si>
  <si>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</si>
  <si>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</si>
  <si>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</si>
  <si>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</si>
  <si>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</si>
  <si>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</si>
  <si>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</si>
  <si>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</si>
  <si>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</si>
  <si>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</si>
  <si>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</si>
  <si>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</si>
  <si>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</si>
  <si>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</si>
  <si>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</si>
  <si>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</si>
  <si>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</si>
  <si>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</si>
  <si>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</si>
  <si>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</si>
  <si>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</si>
  <si>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</si>
  <si>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</si>
  <si>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</si>
  <si>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</si>
  <si>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</si>
  <si>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</si>
  <si>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</si>
  <si>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</si>
  <si>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</si>
  <si>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</si>
  <si>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</si>
  <si>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</si>
  <si>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</si>
  <si>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</si>
  <si>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</si>
  <si>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</si>
  <si>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</si>
  <si>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</si>
  <si>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</si>
  <si>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</si>
  <si>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</si>
  <si>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</si>
  <si>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</si>
  <si>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</si>
  <si>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</si>
  <si>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</si>
  <si>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</si>
  <si>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</si>
  <si>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</si>
  <si>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</si>
  <si>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</si>
  <si>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</si>
  <si>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</si>
  <si>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</si>
  <si>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</si>
  <si>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</si>
  <si>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</si>
  <si>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</si>
  <si>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</si>
  <si>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</si>
  <si>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</si>
  <si>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</si>
  <si>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</si>
  <si>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</si>
  <si>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</si>
  <si>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</si>
  <si>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</si>
  <si>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</si>
  <si>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</si>
  <si>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</si>
  <si>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</si>
  <si>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</si>
  <si>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</si>
  <si>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</si>
  <si>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</si>
  <si>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</si>
  <si>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</si>
  <si>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</si>
  <si>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</si>
  <si>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</si>
  <si>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</si>
  <si>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</si>
  <si>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</si>
  <si>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</si>
  <si>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</si>
  <si>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</si>
  <si>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</si>
  <si>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</si>
  <si>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</si>
  <si>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</si>
  <si>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</si>
  <si>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</si>
  <si>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</si>
  <si>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</si>
  <si>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</si>
  <si>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</si>
  <si>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</si>
  <si>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</si>
  <si>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</si>
  <si>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</si>
  <si>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</si>
  <si>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</si>
  <si>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</si>
  <si>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</si>
  <si>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</si>
  <si>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</si>
  <si>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</si>
  <si>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</si>
  <si>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</si>
  <si>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</si>
  <si>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</si>
  <si>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</si>
  <si>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</si>
  <si>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</si>
  <si>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</si>
  <si>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</si>
  <si>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</si>
  <si>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</si>
  <si>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</si>
  <si>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</si>
  <si>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</si>
  <si>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</si>
  <si>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</si>
  <si>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</si>
  <si>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</si>
  <si>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</si>
  <si>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</si>
  <si>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</si>
  <si>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</si>
  <si>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</si>
  <si>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</si>
  <si>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</si>
  <si>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</si>
  <si>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</si>
  <si>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</si>
  <si>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</si>
  <si>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</si>
  <si>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</si>
  <si>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</si>
  <si>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</si>
  <si>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</si>
  <si>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</si>
  <si>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</si>
  <si>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</si>
  <si>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</si>
  <si>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</si>
  <si>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</si>
  <si>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</si>
  <si>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</si>
  <si>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</si>
  <si>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</si>
  <si>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</si>
  <si>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</si>
  <si>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</si>
  <si>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</si>
  <si>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</si>
  <si>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</si>
  <si>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</si>
  <si>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</si>
  <si>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</si>
  <si>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</si>
  <si>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</si>
  <si>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</si>
  <si>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</si>
  <si>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</si>
  <si>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</si>
  <si>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</si>
  <si>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</si>
  <si>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</si>
  <si>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</si>
  <si>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</si>
  <si>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</si>
  <si>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</si>
  <si>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</si>
  <si>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</si>
  <si>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</si>
  <si>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</si>
  <si>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</si>
  <si>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</si>
  <si>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</si>
  <si>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</si>
  <si>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</si>
  <si>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</si>
  <si>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</si>
  <si>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</si>
  <si>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</si>
  <si>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</si>
  <si>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</si>
  <si>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</si>
  <si>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</si>
  <si>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</si>
  <si>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</si>
  <si>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</si>
  <si>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</si>
  <si>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</si>
  <si>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</si>
  <si>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</si>
  <si>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</si>
  <si>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</si>
  <si>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</si>
  <si>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</si>
  <si>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</si>
  <si>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</si>
  <si>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</si>
  <si>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</si>
  <si>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</si>
  <si>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</si>
  <si>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</si>
  <si>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</si>
  <si>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</si>
  <si>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</si>
  <si>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</si>
  <si>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</si>
  <si>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</si>
  <si>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</si>
  <si>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</si>
  <si>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</si>
  <si>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</si>
  <si>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</si>
  <si>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</si>
  <si>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</si>
  <si>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</si>
  <si>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</si>
  <si>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</si>
  <si>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</si>
  <si>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</si>
  <si>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</si>
  <si>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</si>
  <si>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</si>
  <si>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</si>
  <si>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</si>
  <si>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</si>
  <si>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</si>
  <si>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</si>
  <si>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</si>
  <si>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</si>
  <si>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</si>
  <si>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</si>
  <si>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</si>
  <si>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</si>
  <si>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</si>
  <si>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</si>
  <si>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</si>
  <si>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</si>
  <si>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</si>
  <si>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</si>
  <si>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</si>
  <si>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</si>
  <si>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</si>
  <si>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</si>
  <si>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</si>
  <si>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</si>
  <si>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</si>
  <si>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</si>
  <si>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</si>
  <si>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</si>
  <si>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</si>
  <si>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</si>
  <si>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</si>
  <si>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</si>
  <si>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</si>
  <si>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</si>
  <si>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</si>
  <si>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</si>
  <si>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</si>
  <si>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</si>
  <si>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</si>
  <si>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</si>
  <si>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</si>
  <si>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</si>
  <si>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</si>
  <si>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</si>
  <si>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</si>
  <si>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</si>
  <si>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</si>
  <si>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</si>
  <si>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</si>
  <si>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</si>
  <si>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</si>
  <si>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</si>
  <si>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</si>
  <si>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</si>
  <si>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</si>
  <si>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</si>
  <si>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</si>
  <si>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</si>
  <si>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</si>
  <si>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</si>
  <si>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</si>
  <si>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</si>
  <si>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</si>
  <si>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</si>
  <si>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</si>
  <si>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</si>
  <si>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</si>
  <si>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</si>
  <si>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</si>
  <si>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</si>
  <si>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</si>
  <si>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</si>
  <si>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</si>
  <si>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</si>
  <si>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</si>
  <si>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</si>
  <si>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</si>
  <si>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</si>
  <si>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</si>
  <si>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</si>
  <si>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</si>
  <si>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</si>
  <si>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</si>
  <si>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</si>
  <si>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</si>
  <si>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</si>
  <si>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</si>
  <si>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</si>
  <si>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</si>
  <si>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</si>
  <si>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</si>
  <si>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</si>
  <si>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</si>
  <si>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</si>
  <si>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</si>
  <si>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</si>
  <si>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</si>
  <si>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</si>
  <si>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</si>
  <si>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</si>
  <si>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</si>
  <si>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</si>
  <si>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</si>
  <si>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</si>
  <si>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</si>
  <si>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</si>
  <si>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</si>
  <si>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</si>
  <si>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</si>
  <si>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</si>
  <si>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</si>
  <si>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</si>
  <si>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</si>
  <si>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</si>
  <si>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</si>
  <si>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</si>
  <si>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</si>
  <si>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</si>
  <si>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</si>
  <si>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</si>
  <si>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</si>
  <si>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</si>
  <si>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</si>
  <si>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</si>
  <si>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</si>
  <si>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</si>
  <si>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</si>
  <si>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</si>
  <si>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</si>
  <si>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</si>
  <si>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</si>
  <si>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</si>
  <si>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</si>
  <si>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</si>
  <si>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</si>
  <si>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</si>
  <si>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</si>
  <si>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</si>
  <si>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</si>
  <si>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</si>
  <si>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</si>
  <si>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</si>
  <si>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</si>
  <si>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</si>
  <si>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</si>
  <si>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</si>
  <si>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</si>
  <si>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</si>
  <si>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</si>
  <si>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</si>
  <si>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</si>
  <si>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</si>
  <si>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</si>
  <si>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</si>
  <si>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</si>
  <si>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</si>
  <si>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</si>
  <si>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</si>
  <si>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</si>
  <si>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</si>
  <si>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</si>
  <si>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</si>
  <si>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</si>
  <si>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</si>
  <si>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</si>
  <si>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</si>
  <si>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</si>
  <si>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</si>
  <si>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</si>
  <si>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</si>
  <si>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</si>
  <si>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</si>
  <si>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</si>
  <si>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</si>
  <si>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</si>
  <si>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</si>
  <si>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</si>
  <si>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</si>
  <si>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</si>
  <si>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</si>
  <si>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</si>
  <si>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</si>
  <si>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</si>
  <si>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</si>
  <si>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</si>
  <si>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</si>
  <si>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</si>
  <si>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</si>
  <si>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</si>
  <si>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</si>
  <si>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</si>
  <si>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</si>
  <si>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</si>
  <si>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</si>
  <si>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</si>
  <si>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</si>
  <si>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</si>
  <si>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</si>
  <si>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</si>
  <si>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</si>
  <si>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</si>
  <si>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</si>
  <si>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</si>
  <si>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</si>
  <si>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</si>
  <si>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</si>
  <si>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</si>
  <si>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</si>
  <si>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</si>
  <si>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</si>
  <si>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</si>
  <si>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</si>
  <si>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</si>
  <si>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</si>
  <si>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</si>
  <si>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</si>
  <si>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</si>
  <si>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</si>
  <si>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</si>
  <si>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</si>
  <si>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</si>
  <si>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</si>
  <si>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</si>
  <si>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</si>
  <si>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</si>
  <si>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</si>
  <si>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</si>
  <si>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</si>
  <si>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</si>
  <si>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</si>
  <si>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</si>
  <si>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</si>
  <si>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</si>
  <si>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</si>
  <si>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</si>
  <si>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</si>
  <si>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</si>
  <si>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</si>
  <si>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</si>
  <si>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</si>
  <si>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</si>
  <si>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</si>
  <si>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</si>
  <si>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</si>
  <si>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</si>
  <si>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</si>
  <si>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</si>
  <si>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</si>
  <si>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</si>
  <si>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</si>
  <si>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</si>
  <si>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</si>
  <si>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</si>
  <si>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</si>
  <si>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</si>
  <si>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</si>
  <si>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</si>
  <si>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</si>
  <si>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</si>
  <si>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</si>
  <si>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</si>
  <si>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</si>
  <si>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</si>
  <si>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</si>
  <si>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</si>
  <si>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</si>
  <si>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</si>
  <si>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</si>
  <si>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</si>
  <si>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</si>
  <si>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</si>
  <si>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</si>
  <si>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</si>
  <si>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</si>
  <si>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</si>
  <si>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</si>
  <si>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</si>
  <si>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</si>
  <si>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</si>
  <si>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</si>
  <si>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</si>
  <si>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</si>
  <si>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</si>
  <si>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</si>
  <si>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</si>
  <si>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</si>
  <si>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</si>
  <si>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</si>
  <si>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</si>
  <si>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</si>
  <si>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</si>
  <si>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</si>
  <si>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</si>
  <si>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</si>
  <si>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</si>
  <si>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</si>
  <si>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</si>
  <si>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</si>
  <si>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</si>
  <si>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</si>
  <si>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</si>
  <si>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</si>
  <si>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</si>
  <si>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</si>
  <si>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</si>
  <si>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</si>
  <si>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</si>
  <si>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</si>
  <si>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</si>
  <si>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</si>
  <si>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</si>
  <si>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</si>
  <si>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</si>
  <si>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</si>
  <si>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</si>
  <si>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</si>
  <si>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</si>
  <si>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</si>
  <si>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</si>
  <si>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</si>
  <si>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</si>
  <si>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</si>
  <si>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</si>
  <si>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</si>
  <si>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</si>
  <si>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</si>
  <si>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</si>
  <si>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</si>
  <si>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</si>
  <si>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</si>
  <si>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</si>
  <si>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</si>
  <si>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</si>
  <si>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</si>
  <si>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</si>
  <si>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</si>
  <si>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</si>
  <si>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</si>
  <si>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</si>
  <si>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</si>
  <si>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</si>
  <si>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</si>
  <si>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</si>
  <si>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</si>
  <si>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</si>
  <si>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</si>
  <si>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</si>
  <si>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</si>
  <si>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</si>
  <si>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</si>
  <si>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</si>
  <si>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</si>
  <si>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</si>
  <si>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</si>
  <si>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</si>
  <si>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</si>
  <si>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</si>
  <si>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</si>
  <si>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</si>
  <si>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</si>
  <si>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</si>
  <si>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</si>
  <si>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</si>
  <si>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</si>
  <si>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</si>
  <si>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</si>
  <si>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</si>
  <si>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</si>
  <si>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</si>
  <si>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</si>
  <si>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</si>
  <si>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</si>
  <si>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</si>
  <si>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</si>
  <si>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</si>
  <si>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</si>
  <si>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</si>
  <si>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</si>
  <si>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</si>
  <si>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</si>
  <si>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</si>
  <si>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</si>
  <si>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</si>
  <si>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</si>
  <si>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</si>
  <si>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</si>
  <si>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</si>
  <si>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</si>
  <si>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</si>
  <si>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</si>
  <si>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</si>
  <si>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</si>
  <si>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</si>
  <si>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</si>
  <si>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</si>
  <si>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</si>
  <si>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</si>
  <si>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</si>
  <si>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</si>
  <si>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</si>
  <si>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</si>
  <si>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</si>
  <si>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</si>
  <si>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</si>
  <si>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</si>
  <si>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</si>
  <si>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</si>
  <si>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</si>
  <si>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</si>
  <si>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</si>
  <si>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</si>
  <si>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</si>
  <si>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</si>
  <si>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</si>
  <si>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</si>
  <si>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</si>
  <si>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</si>
  <si>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</si>
  <si>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</si>
  <si>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</si>
  <si>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</si>
  <si>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</si>
  <si>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</si>
  <si>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</si>
  <si>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</si>
  <si>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</si>
  <si>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</si>
  <si>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</si>
  <si>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</si>
  <si>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</si>
  <si>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</si>
  <si>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</si>
  <si>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</si>
  <si>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</si>
  <si>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</si>
  <si>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</si>
  <si>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</si>
  <si>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</si>
  <si>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</si>
  <si>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</si>
  <si>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</si>
  <si>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</si>
  <si>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</si>
  <si>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</si>
  <si>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</si>
  <si>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</si>
  <si>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</si>
  <si>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</si>
  <si>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</si>
  <si>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</si>
  <si>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</si>
  <si>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</si>
  <si>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</si>
  <si>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</si>
  <si>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</si>
  <si>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</si>
  <si>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</si>
  <si>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</si>
  <si>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</si>
  <si>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</si>
  <si>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</si>
  <si>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</si>
  <si>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</si>
  <si>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</si>
  <si>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</si>
  <si>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</si>
  <si>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</si>
  <si>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</si>
  <si>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</si>
  <si>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</si>
  <si>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</si>
  <si>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</si>
  <si>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</si>
  <si>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</si>
  <si>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</si>
  <si>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</si>
  <si>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</si>
  <si>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</si>
  <si>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</si>
  <si>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</si>
  <si>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</si>
  <si>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</si>
  <si>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</si>
  <si>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</si>
  <si>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</si>
  <si>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</si>
  <si>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</si>
  <si>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</si>
  <si>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</si>
  <si>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</si>
  <si>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</si>
  <si>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</si>
  <si>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</si>
  <si>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</si>
  <si>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</si>
  <si>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</si>
  <si>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</si>
  <si>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</si>
  <si>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</si>
  <si>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</si>
  <si>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</si>
  <si>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</si>
  <si>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</si>
  <si>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</si>
  <si>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</si>
  <si>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</si>
  <si>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</si>
  <si>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</si>
  <si>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</si>
  <si>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</si>
  <si>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</si>
  <si>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</si>
  <si>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</si>
  <si>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</si>
  <si>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</si>
  <si>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</si>
  <si>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</si>
  <si>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</si>
  <si>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</si>
  <si>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</si>
  <si>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</si>
  <si>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</si>
  <si>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</si>
  <si>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</si>
  <si>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</si>
  <si>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</si>
  <si>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</si>
  <si>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</si>
  <si>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</si>
  <si>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</si>
  <si>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</si>
  <si>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</si>
  <si>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</si>
  <si>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</si>
  <si>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</si>
  <si>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</si>
  <si>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</si>
  <si>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</si>
  <si>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</si>
  <si>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</si>
  <si>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</si>
  <si>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</si>
  <si>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</si>
  <si>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</si>
  <si>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</si>
  <si>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</si>
  <si>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</si>
  <si>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</si>
  <si>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</si>
  <si>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</si>
  <si>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</si>
  <si>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</si>
  <si>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</si>
  <si>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</si>
  <si>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</si>
  <si>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</si>
  <si>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</si>
  <si>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</si>
  <si>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</si>
  <si>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</si>
  <si>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</si>
  <si>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</si>
  <si>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</si>
  <si>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</si>
  <si>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</si>
  <si>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</si>
  <si>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</si>
  <si>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</si>
  <si>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</si>
  <si>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</si>
  <si>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</si>
  <si>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</si>
  <si>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</si>
  <si>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</si>
  <si>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</si>
  <si>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</si>
  <si>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</si>
  <si>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</si>
  <si>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</si>
  <si>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</si>
  <si>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</si>
  <si>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</si>
  <si>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</si>
  <si>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</si>
  <si>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</si>
  <si>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</si>
  <si>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</si>
  <si>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</si>
  <si>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</si>
  <si>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</si>
  <si>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</si>
  <si>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</si>
  <si>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</si>
  <si>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</si>
  <si>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</si>
  <si>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</si>
  <si>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</si>
  <si>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</si>
  <si>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</si>
  <si>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</si>
  <si>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</si>
  <si>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</si>
  <si>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</si>
  <si>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</si>
  <si>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</si>
  <si>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</si>
  <si>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</si>
  <si>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</si>
  <si>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</si>
  <si>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</si>
  <si>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</si>
  <si>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</si>
  <si>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</si>
  <si>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</si>
  <si>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</si>
  <si>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</si>
  <si>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</si>
  <si>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</si>
  <si>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</si>
  <si>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</si>
  <si>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</si>
  <si>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</si>
  <si>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</si>
  <si>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</si>
  <si>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</si>
  <si>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</si>
  <si>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</si>
  <si>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</si>
  <si>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</si>
  <si>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</si>
  <si>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</si>
  <si>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</si>
  <si>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</si>
  <si>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</si>
  <si>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</si>
  <si>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</si>
  <si>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</si>
  <si>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</si>
  <si>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</si>
  <si>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</si>
  <si>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</si>
  <si>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</si>
  <si>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</si>
  <si>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</si>
  <si>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</si>
  <si>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</si>
  <si>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</si>
  <si>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</si>
  <si>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</si>
  <si>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</si>
  <si>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</si>
  <si>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</si>
  <si>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</si>
  <si>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</si>
  <si>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</si>
  <si>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</si>
  <si>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</si>
  <si>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</si>
  <si>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</si>
  <si>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</si>
  <si>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</si>
  <si>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</si>
  <si>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</si>
  <si>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</si>
  <si>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</si>
  <si>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</si>
  <si>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</si>
  <si>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</si>
  <si>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</si>
  <si>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</si>
  <si>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</si>
  <si>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</si>
  <si>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</si>
  <si>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</si>
  <si>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</si>
  <si>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</si>
  <si>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</si>
  <si>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</si>
  <si>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</si>
  <si>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</si>
  <si>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</si>
  <si>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</si>
  <si>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</si>
  <si>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</si>
  <si>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</si>
  <si>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</si>
  <si>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</si>
  <si>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</si>
  <si>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</si>
  <si>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</si>
  <si>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</si>
  <si>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</si>
  <si>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</si>
  <si>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</si>
  <si>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</si>
  <si>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</si>
  <si>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</si>
  <si>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</si>
  <si>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</si>
  <si>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</si>
  <si>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</si>
  <si>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</si>
  <si>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</si>
  <si>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</si>
  <si>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</si>
  <si>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</si>
  <si>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</si>
  <si>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</si>
  <si>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</si>
  <si>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</si>
  <si>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</si>
  <si>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</si>
  <si>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</si>
  <si>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</si>
  <si>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</si>
  <si>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</si>
  <si>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</si>
  <si>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</si>
  <si>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</si>
  <si>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</si>
  <si>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</si>
  <si>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</si>
  <si>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</si>
  <si>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</si>
  <si>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</si>
  <si>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</si>
  <si>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</si>
  <si>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</si>
  <si>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</si>
  <si>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</si>
  <si>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</si>
  <si>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</si>
  <si>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</si>
  <si>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</si>
  <si>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</si>
  <si>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</si>
  <si>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</si>
  <si>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</si>
  <si>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</si>
  <si>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</si>
  <si>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</si>
  <si>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</si>
  <si>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</si>
  <si>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</si>
  <si>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</si>
  <si>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</si>
  <si>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</si>
  <si>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</si>
  <si>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</si>
  <si>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</si>
  <si>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</si>
  <si>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</si>
  <si>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</si>
  <si>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</si>
  <si>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</si>
  <si>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</si>
  <si>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</si>
  <si>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</si>
  <si>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</si>
  <si>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</si>
  <si>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</si>
  <si>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</si>
  <si>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</si>
  <si>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</si>
  <si>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</si>
  <si>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</si>
  <si>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</si>
  <si>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</si>
  <si>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</si>
  <si>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</si>
  <si>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</si>
  <si>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</si>
  <si>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</si>
  <si>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</si>
  <si>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</si>
  <si>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</si>
  <si>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</si>
  <si>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</si>
  <si>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</si>
  <si>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</si>
  <si>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</si>
  <si>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</si>
  <si>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</si>
  <si>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</si>
  <si>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</si>
  <si>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</si>
  <si>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</si>
  <si>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</si>
  <si>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</si>
  <si>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</si>
  <si>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</si>
  <si>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</si>
  <si>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</si>
  <si>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</si>
  <si>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</si>
  <si>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</si>
  <si>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</si>
  <si>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</si>
  <si>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</si>
  <si>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</si>
  <si>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</si>
  <si>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</si>
  <si>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</si>
  <si>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</si>
  <si>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</si>
  <si>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</si>
  <si>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</si>
  <si>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</si>
  <si>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</si>
  <si>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</si>
  <si>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</si>
  <si>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</si>
  <si>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</si>
  <si>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</si>
  <si>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</si>
  <si>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</si>
  <si>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</si>
  <si>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</si>
  <si>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</si>
  <si>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</si>
  <si>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</si>
  <si>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</si>
  <si>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</si>
  <si>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</si>
  <si>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</si>
  <si>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</si>
  <si>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</si>
  <si>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</si>
  <si>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</si>
  <si>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</si>
  <si>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</si>
  <si>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</si>
  <si>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</si>
  <si>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</si>
  <si>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</si>
  <si>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</si>
  <si>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</si>
  <si>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</si>
  <si>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</si>
  <si>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</si>
  <si>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</si>
  <si>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</si>
  <si>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</si>
  <si>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</si>
  <si>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</si>
  <si>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</si>
  <si>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</si>
  <si>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</si>
  <si>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</si>
  <si>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</si>
  <si>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</si>
  <si>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</si>
  <si>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</si>
  <si>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</si>
  <si>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</si>
  <si>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</si>
  <si>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</si>
  <si>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</si>
  <si>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</si>
  <si>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</si>
  <si>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</si>
  <si>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</si>
  <si>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</si>
  <si>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</si>
  <si>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</si>
  <si>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</si>
  <si>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</si>
  <si>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</si>
  <si>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</si>
  <si>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</si>
  <si>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</si>
  <si>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</si>
  <si>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</si>
  <si>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</si>
  <si>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</si>
  <si>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</si>
  <si>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</si>
  <si>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</si>
  <si>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</si>
  <si>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</si>
  <si>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</si>
  <si>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</si>
  <si>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</si>
  <si>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</si>
  <si>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</si>
  <si>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</si>
  <si>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</si>
  <si>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</si>
  <si>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</si>
  <si>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</si>
  <si>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</si>
  <si>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</si>
  <si>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</si>
  <si>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</si>
  <si>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</si>
  <si>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</si>
  <si>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</si>
  <si>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</si>
  <si>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</si>
  <si>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</si>
  <si>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</si>
  <si>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</si>
  <si>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</si>
  <si>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</si>
  <si>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</si>
  <si>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</si>
  <si>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</si>
  <si>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</si>
  <si>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</si>
  <si>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</si>
  <si>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</si>
  <si>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</si>
  <si>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</si>
  <si>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</si>
  <si>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</si>
  <si>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</si>
  <si>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</si>
  <si>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</si>
  <si>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</si>
  <si>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</si>
  <si>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</si>
  <si>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</si>
  <si>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</si>
  <si>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</si>
  <si>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</si>
  <si>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</si>
  <si>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</si>
  <si>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</si>
  <si>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</si>
  <si>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</si>
  <si>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</si>
  <si>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</si>
  <si>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</si>
  <si>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</si>
  <si>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</si>
  <si>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</si>
  <si>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</si>
  <si>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</si>
  <si>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</si>
  <si>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</si>
  <si>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</si>
  <si>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</si>
  <si>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</si>
  <si>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</si>
  <si>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</si>
  <si>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</si>
  <si>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</si>
  <si>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</si>
  <si>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</si>
  <si>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</si>
  <si>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</si>
  <si>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</si>
  <si>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</si>
  <si>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</si>
  <si>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</si>
  <si>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</si>
  <si>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</si>
  <si>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</si>
  <si>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</si>
  <si>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</si>
  <si>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</si>
  <si>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</si>
  <si>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</si>
  <si>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</si>
  <si>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</si>
  <si>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</si>
  <si>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</si>
  <si>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</si>
  <si>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</si>
  <si>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</si>
  <si>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</si>
  <si>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</si>
  <si>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</si>
  <si>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</si>
  <si>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</si>
  <si>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</si>
  <si>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</si>
  <si>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</si>
  <si>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</si>
  <si>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</si>
  <si>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</si>
  <si>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</si>
  <si>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</si>
  <si>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</si>
  <si>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</si>
  <si>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</si>
  <si>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</si>
  <si>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</si>
  <si>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</si>
  <si>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</si>
  <si>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</si>
  <si>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</si>
  <si>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</si>
  <si>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</si>
  <si>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</si>
  <si>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</si>
  <si>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</si>
  <si>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</si>
  <si>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</si>
  <si>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</si>
  <si>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</si>
  <si>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</si>
  <si>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</si>
  <si>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</si>
  <si>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</si>
  <si>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</si>
  <si>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</si>
  <si>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</si>
  <si>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</si>
  <si>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</si>
  <si>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</si>
  <si>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</si>
  <si>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</si>
  <si>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</si>
  <si>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</si>
  <si>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</si>
  <si>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</si>
  <si>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</si>
  <si>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</si>
  <si>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</si>
  <si>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</si>
  <si>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</si>
  <si>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</si>
  <si>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</si>
  <si>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</si>
  <si>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</si>
  <si>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</si>
  <si>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</si>
  <si>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</si>
  <si>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</si>
  <si>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</si>
  <si>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</si>
  <si>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</si>
  <si>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</si>
  <si>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</si>
  <si>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</si>
  <si>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</si>
  <si>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</si>
  <si>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</si>
  <si>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</si>
  <si>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</si>
  <si>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</si>
  <si>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</si>
  <si>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</si>
  <si>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</si>
  <si>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</si>
  <si>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</si>
  <si>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</si>
  <si>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</si>
  <si>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</si>
  <si>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</si>
  <si>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</si>
  <si>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</si>
  <si>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</si>
  <si>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</si>
  <si>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</si>
  <si>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</si>
  <si>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</si>
  <si>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</si>
  <si>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</si>
  <si>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</si>
  <si>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</si>
  <si>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</si>
  <si>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</si>
  <si>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</si>
  <si>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</si>
  <si>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</si>
  <si>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</si>
  <si>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</si>
  <si>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</si>
  <si>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</si>
  <si>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</si>
  <si>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</si>
  <si>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</si>
  <si>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</si>
  <si>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</si>
  <si>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</si>
  <si>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</si>
  <si>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</si>
  <si>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</si>
  <si>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</si>
  <si>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</si>
  <si>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</si>
  <si>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</si>
  <si>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</si>
  <si>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</si>
  <si>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</si>
  <si>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</si>
  <si>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</si>
  <si>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</si>
  <si>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</si>
  <si>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</si>
  <si>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</si>
  <si>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</si>
  <si>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</si>
  <si>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</si>
  <si>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</si>
  <si>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</si>
  <si>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</si>
  <si>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</si>
  <si>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</si>
  <si>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</si>
  <si>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</si>
  <si>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</si>
  <si>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</si>
  <si>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</si>
  <si>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</si>
  <si>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</si>
  <si>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</si>
  <si>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</si>
  <si>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</si>
  <si>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</si>
  <si>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</si>
  <si>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</si>
  <si>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</si>
  <si>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</si>
  <si>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</si>
  <si>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</si>
  <si>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</si>
  <si>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</si>
  <si>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</si>
  <si>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</si>
  <si>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</si>
  <si>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</si>
  <si>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</si>
  <si>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</si>
  <si>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</si>
  <si>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</si>
  <si>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</si>
  <si>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</si>
  <si>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</si>
  <si>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</si>
  <si>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</si>
  <si>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</si>
  <si>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</si>
  <si>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</si>
  <si>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</si>
  <si>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</si>
  <si>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</si>
  <si>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</si>
  <si>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</si>
  <si>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</si>
  <si>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</si>
  <si>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</si>
  <si>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</si>
  <si>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</si>
  <si>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</si>
  <si>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</si>
  <si>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</si>
  <si>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</si>
  <si>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</si>
  <si>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</si>
  <si>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</si>
  <si>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</si>
  <si>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</si>
  <si>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</si>
  <si>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</si>
  <si>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</si>
  <si>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</si>
  <si>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</si>
  <si>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</si>
  <si>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</si>
  <si>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</si>
  <si>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</si>
  <si>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</si>
  <si>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</si>
  <si>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</si>
  <si>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</si>
  <si>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</si>
  <si>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</si>
  <si>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</si>
  <si>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</si>
  <si>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</si>
  <si>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</si>
  <si>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</si>
  <si>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</si>
  <si>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</si>
  <si>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</si>
  <si>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</si>
  <si>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</si>
  <si>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</si>
  <si>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</si>
  <si>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</si>
  <si>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</si>
  <si>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</si>
  <si>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</si>
  <si>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</si>
  <si>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</si>
  <si>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</si>
  <si>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</si>
  <si>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</si>
  <si>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</si>
  <si>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</si>
  <si>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</si>
  <si>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</si>
  <si>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</si>
  <si>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</si>
  <si>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</si>
  <si>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</si>
  <si>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</si>
  <si>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</si>
  <si>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</si>
  <si>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</si>
  <si>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</si>
  <si>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</si>
  <si>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</si>
  <si>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</si>
  <si>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</si>
  <si>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</si>
  <si>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</si>
  <si>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</si>
  <si>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</si>
  <si>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</si>
  <si>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</si>
  <si>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</si>
  <si>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</si>
  <si>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</si>
  <si>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</si>
  <si>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</si>
  <si>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</si>
  <si>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</si>
  <si>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</si>
  <si>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</si>
  <si>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</si>
  <si>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</si>
  <si>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</si>
  <si>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</si>
  <si>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</si>
  <si>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</si>
  <si>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</si>
  <si>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</si>
  <si>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</si>
  <si>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</si>
  <si>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</si>
  <si>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</si>
  <si>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</si>
  <si>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</si>
  <si>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</si>
  <si>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</si>
  <si>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</si>
  <si>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</si>
  <si>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</si>
  <si>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</si>
  <si>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</si>
  <si>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</si>
  <si>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</si>
  <si>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</si>
  <si>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</si>
  <si>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</si>
  <si>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</si>
  <si>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</si>
  <si>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</si>
  <si>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</si>
  <si>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</si>
  <si>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</si>
  <si>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</si>
  <si>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</si>
  <si>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</si>
  <si>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</si>
  <si>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</si>
  <si>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</si>
  <si>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</si>
  <si>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</si>
  <si>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</si>
  <si>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</si>
  <si>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</si>
  <si>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</si>
  <si>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</si>
  <si>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</si>
  <si>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</si>
  <si>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</si>
  <si>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</si>
  <si>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</si>
  <si>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</si>
  <si>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</si>
  <si>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</si>
  <si>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</si>
  <si>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</si>
  <si>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</si>
  <si>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</si>
  <si>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</si>
  <si>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</si>
  <si>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</si>
  <si>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</si>
  <si>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</si>
  <si>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</si>
  <si>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</si>
  <si>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</si>
  <si>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</si>
  <si>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</si>
  <si>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</si>
  <si>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</si>
  <si>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</si>
  <si>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</si>
  <si>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</si>
  <si>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</si>
  <si>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</si>
  <si>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</si>
  <si>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</si>
  <si>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</si>
  <si>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</si>
  <si>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</si>
  <si>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</si>
  <si>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</si>
  <si>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</si>
  <si>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</si>
  <si>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</si>
  <si>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</si>
  <si>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</si>
  <si>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</si>
  <si>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</si>
  <si>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</si>
  <si>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</si>
  <si>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</si>
  <si>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</si>
  <si>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</si>
  <si>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</si>
  <si>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</si>
  <si>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</si>
  <si>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</si>
  <si>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</si>
  <si>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</si>
  <si>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</si>
  <si>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</si>
  <si>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</si>
  <si>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</si>
  <si>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</si>
  <si>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</si>
  <si>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</si>
  <si>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</si>
  <si>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</si>
  <si>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</si>
  <si>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</si>
  <si>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</si>
  <si>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</si>
  <si>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</si>
  <si>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</si>
  <si>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</si>
  <si>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</si>
  <si>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</si>
  <si>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</si>
  <si>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</si>
  <si>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</si>
  <si>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</si>
  <si>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</si>
  <si>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</si>
  <si>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</si>
  <si>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</si>
  <si>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</si>
  <si>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</si>
  <si>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</si>
  <si>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</si>
  <si>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</si>
  <si>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</si>
  <si>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</si>
  <si>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</si>
  <si>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</si>
  <si>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</si>
  <si>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</si>
  <si>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</si>
  <si>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</si>
  <si>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</si>
  <si>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</si>
  <si>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</si>
  <si>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</si>
  <si>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</si>
  <si>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</si>
  <si>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</si>
  <si>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</si>
  <si>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</si>
  <si>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</si>
  <si>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</si>
  <si>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</si>
  <si>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</si>
  <si>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</si>
  <si>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</si>
  <si>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</si>
  <si>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</si>
  <si>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</si>
  <si>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</si>
  <si>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</si>
  <si>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</si>
  <si>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</si>
  <si>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</si>
  <si>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</si>
  <si>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</si>
  <si>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</si>
  <si>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</si>
  <si>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</si>
  <si>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</si>
  <si>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</si>
  <si>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</si>
  <si>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</si>
  <si>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</si>
  <si>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</si>
  <si>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</si>
  <si>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</si>
  <si>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</si>
  <si>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</si>
  <si>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</si>
  <si>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</si>
  <si>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</si>
  <si>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</si>
  <si>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</si>
  <si>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</si>
  <si>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</si>
  <si>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</si>
  <si>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</si>
  <si>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</si>
  <si>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</si>
  <si>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</si>
  <si>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</si>
  <si>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</si>
  <si>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</si>
  <si>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</si>
  <si>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</si>
  <si>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</si>
  <si>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</si>
  <si>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</si>
  <si>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</si>
  <si>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</si>
  <si>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</si>
  <si>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</si>
  <si>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</si>
  <si>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</si>
  <si>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</si>
  <si>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</si>
  <si>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</si>
  <si>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</si>
  <si>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</si>
  <si>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</si>
  <si>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</si>
  <si>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</si>
  <si>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</si>
  <si>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</si>
  <si>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</si>
  <si>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</si>
  <si>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</si>
  <si>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</si>
  <si>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</si>
  <si>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</si>
  <si>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</si>
  <si>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</si>
  <si>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</si>
  <si>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</si>
  <si>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</si>
  <si>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</si>
  <si>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</si>
  <si>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</si>
  <si>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</si>
  <si>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</si>
  <si>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</si>
  <si>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</si>
  <si>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</si>
  <si>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</si>
  <si>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</si>
  <si>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</si>
  <si>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</si>
  <si>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</si>
  <si>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</si>
  <si>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</si>
  <si>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</si>
  <si>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</si>
  <si>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</si>
  <si>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</si>
  <si>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</si>
  <si>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</si>
  <si>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</si>
  <si>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</si>
  <si>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</si>
  <si>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</si>
  <si>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</si>
  <si>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</si>
  <si>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</si>
  <si>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</si>
  <si>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</si>
  <si>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</si>
  <si>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</si>
  <si>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</si>
  <si>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</si>
  <si>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</si>
  <si>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</si>
  <si>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</si>
  <si>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</si>
  <si>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</si>
  <si>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</si>
  <si>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</si>
  <si>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</si>
  <si>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</si>
  <si>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</si>
  <si>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</si>
  <si>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</si>
  <si>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</si>
  <si>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</si>
  <si>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</si>
  <si>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</si>
  <si>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</si>
  <si>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</si>
  <si>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</si>
  <si>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</si>
  <si>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</si>
  <si>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</si>
  <si>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</si>
  <si>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</si>
  <si>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</si>
  <si>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</si>
  <si>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</si>
  <si>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</si>
  <si>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</si>
  <si>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</si>
  <si>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</si>
  <si>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</si>
  <si>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</si>
  <si>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</si>
  <si>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</si>
  <si>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</si>
  <si>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</si>
  <si>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</si>
  <si>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</si>
  <si>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</si>
  <si>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</si>
  <si>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</si>
  <si>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</si>
  <si>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</si>
  <si>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</si>
  <si>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</si>
  <si>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</si>
  <si>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</si>
  <si>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</si>
  <si>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</si>
  <si>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</si>
  <si>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</si>
  <si>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</si>
  <si>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</si>
  <si>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</si>
  <si>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</si>
  <si>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</si>
  <si>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</si>
  <si>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</si>
  <si>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</si>
  <si>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</si>
  <si>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</si>
  <si>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</si>
  <si>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</si>
  <si>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</si>
  <si>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</si>
  <si>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</si>
  <si>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</si>
  <si>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</si>
  <si>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</si>
  <si>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</si>
  <si>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</si>
  <si>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</si>
  <si>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</si>
  <si>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</si>
  <si>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</si>
  <si>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</si>
  <si>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</si>
  <si>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</si>
  <si>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</si>
  <si>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</si>
  <si>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</si>
  <si>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</si>
  <si>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</si>
  <si>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</si>
  <si>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</si>
  <si>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</si>
  <si>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</si>
  <si>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</si>
  <si>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</si>
  <si>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</si>
  <si>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</si>
  <si>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</si>
  <si>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</si>
  <si>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</si>
  <si>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</si>
  <si>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</si>
  <si>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</si>
  <si>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</si>
  <si>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</si>
  <si>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</si>
  <si>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</si>
  <si>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</si>
  <si>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</si>
  <si>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</si>
  <si>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</si>
  <si>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</si>
  <si>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</si>
  <si>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</si>
  <si>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</si>
  <si>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</si>
  <si>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</si>
  <si>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</si>
  <si>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</si>
  <si>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</si>
  <si>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</si>
  <si>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</si>
  <si>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</si>
  <si>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</si>
  <si>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</si>
  <si>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</si>
  <si>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</si>
  <si>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</si>
  <si>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</si>
  <si>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</si>
  <si>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</si>
  <si>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</si>
  <si>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</si>
  <si>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</si>
  <si>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</si>
  <si>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</si>
  <si>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</si>
  <si>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</si>
  <si>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</si>
  <si>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</si>
  <si>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</si>
  <si>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</si>
  <si>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</si>
  <si>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</si>
  <si>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</si>
  <si>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</si>
  <si>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</si>
  <si>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</si>
  <si>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</si>
  <si>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</si>
  <si>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</si>
  <si>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</si>
  <si>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</si>
  <si>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</si>
  <si>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</si>
  <si>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</si>
  <si>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</si>
  <si>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</si>
  <si>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</si>
  <si>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</si>
  <si>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</si>
  <si>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</si>
  <si>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</si>
  <si>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</si>
  <si>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</si>
  <si>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</si>
  <si>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</si>
  <si>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</si>
  <si>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</si>
  <si>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</si>
  <si>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</si>
  <si>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</si>
  <si>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</si>
  <si>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</si>
  <si>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</si>
  <si>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</si>
  <si>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</si>
  <si>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</si>
  <si>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</si>
  <si>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</si>
  <si>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</si>
  <si>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</si>
  <si>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</si>
  <si>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</si>
  <si>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</si>
  <si>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</si>
  <si>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</si>
  <si>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</si>
  <si>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</si>
  <si>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</si>
  <si>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</si>
  <si>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</si>
  <si>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</si>
  <si>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</si>
  <si>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</si>
  <si>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</si>
  <si>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</si>
  <si>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</si>
  <si>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</si>
  <si>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</si>
  <si>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</si>
  <si>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</si>
  <si>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</si>
  <si>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</si>
  <si>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</si>
  <si>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</si>
  <si>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</si>
  <si>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</si>
  <si>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</si>
  <si>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</si>
  <si>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</si>
  <si>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</si>
  <si>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</si>
  <si>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</si>
  <si>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</si>
  <si>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</si>
  <si>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</si>
  <si>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</si>
  <si>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</si>
  <si>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</si>
  <si>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</si>
  <si>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</si>
  <si>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</si>
  <si>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</si>
  <si>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</si>
  <si>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</si>
  <si>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</si>
  <si>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</si>
  <si>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</si>
  <si>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</si>
  <si>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</si>
  <si>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</si>
  <si>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</si>
  <si>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</si>
  <si>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</si>
  <si>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</si>
  <si>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</si>
  <si>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</si>
  <si>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</si>
  <si>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</si>
  <si>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</si>
  <si>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</si>
  <si>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</si>
  <si>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</si>
  <si>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</si>
  <si>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</si>
  <si>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</si>
  <si>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</si>
  <si>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</si>
  <si>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</si>
  <si>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</si>
  <si>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</si>
  <si>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</si>
  <si>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</si>
  <si>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</si>
  <si>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</si>
  <si>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</si>
  <si>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</si>
  <si>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</si>
  <si>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</si>
  <si>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</si>
  <si>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</si>
  <si>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</si>
  <si>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</si>
  <si>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</si>
  <si>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</si>
  <si>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</si>
  <si>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</si>
  <si>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</si>
  <si>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</si>
  <si>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</si>
  <si>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</si>
  <si>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</si>
  <si>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</si>
  <si>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</si>
  <si>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</si>
  <si>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</si>
  <si>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</si>
  <si>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</si>
  <si>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</si>
  <si>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</si>
  <si>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</si>
  <si>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</si>
  <si>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</si>
  <si>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</si>
  <si>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</si>
  <si>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</si>
  <si>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</si>
  <si>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</si>
  <si>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</si>
  <si>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</si>
  <si>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</si>
  <si>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</si>
  <si>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</si>
  <si>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</si>
  <si>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</si>
  <si>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</si>
  <si>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</si>
  <si>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</si>
  <si>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</si>
  <si>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</si>
  <si>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</si>
  <si>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</si>
  <si>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</si>
  <si>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</si>
  <si>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</si>
  <si>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</si>
  <si>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</si>
  <si>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</si>
  <si>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</si>
  <si>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</si>
  <si>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</si>
  <si>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</si>
  <si>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</si>
  <si>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</si>
  <si>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</si>
  <si>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</si>
  <si>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</si>
  <si>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</si>
  <si>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</si>
  <si>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</si>
  <si>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</si>
  <si>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</si>
  <si>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</si>
  <si>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</si>
  <si>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</si>
  <si>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</si>
  <si>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</si>
  <si>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</si>
  <si>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</si>
  <si>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</si>
  <si>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</si>
  <si>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</si>
  <si>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</si>
  <si>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</si>
  <si>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</si>
  <si>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</si>
  <si>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</si>
  <si>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</si>
  <si>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</si>
  <si>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</si>
  <si>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</si>
  <si>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</si>
  <si>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</si>
  <si>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</si>
  <si>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</si>
  <si>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</si>
  <si>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</si>
  <si>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</si>
  <si>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</si>
  <si>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</si>
  <si>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</si>
  <si>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</si>
  <si>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</si>
  <si>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</si>
  <si>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</si>
  <si>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</si>
  <si>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</si>
  <si>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</si>
  <si>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</si>
  <si>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</si>
  <si>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</si>
  <si>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</si>
  <si>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</si>
  <si>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</si>
  <si>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</si>
  <si>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</si>
  <si>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</si>
  <si>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</si>
  <si>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</si>
  <si>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</si>
  <si>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</si>
  <si>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</si>
  <si>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</si>
  <si>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</si>
  <si>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</si>
  <si>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</si>
  <si>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</si>
  <si>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</si>
  <si>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</si>
  <si>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</si>
  <si>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</si>
  <si>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</si>
  <si>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</si>
  <si>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</si>
  <si>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</si>
  <si>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</si>
  <si>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</si>
  <si>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</si>
  <si>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</si>
  <si>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</si>
  <si>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</si>
  <si>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</si>
  <si>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</si>
  <si>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</si>
  <si>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</si>
  <si>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</si>
  <si>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</si>
  <si>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</si>
  <si>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</si>
  <si>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</si>
  <si>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</si>
  <si>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</si>
  <si>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</si>
  <si>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</si>
  <si>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</si>
  <si>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</si>
  <si>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</si>
  <si>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</si>
  <si>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</si>
  <si>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</si>
  <si>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</si>
  <si>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</si>
  <si>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</si>
  <si>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</si>
  <si>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</si>
  <si>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</si>
  <si>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</si>
  <si>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</si>
  <si>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</si>
  <si>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</si>
  <si>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</si>
  <si>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</si>
  <si>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</si>
  <si>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</si>
  <si>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</si>
  <si>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</si>
  <si>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</si>
  <si>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</si>
  <si>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</si>
  <si>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</si>
  <si>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</si>
  <si>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</si>
  <si>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</si>
  <si>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</si>
  <si>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</si>
  <si>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</si>
  <si>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</si>
  <si>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</si>
  <si>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</si>
  <si>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</si>
  <si>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</si>
  <si>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</si>
  <si>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</si>
  <si>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</si>
  <si>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</si>
  <si>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</si>
  <si>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</si>
  <si>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</si>
  <si>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</si>
  <si>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</si>
  <si>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</si>
  <si>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</si>
  <si>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</si>
  <si>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</si>
  <si>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</si>
  <si>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</si>
  <si>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</si>
  <si>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</si>
  <si>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</si>
  <si>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</si>
  <si>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</si>
  <si>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</si>
  <si>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</si>
  <si>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</si>
  <si>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</si>
  <si>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</si>
  <si>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</si>
  <si>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</si>
  <si>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</si>
  <si>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</si>
  <si>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</si>
  <si>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</si>
  <si>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</si>
  <si>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</si>
  <si>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</si>
  <si>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</si>
  <si>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</si>
  <si>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</si>
  <si>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</si>
  <si>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</si>
  <si>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</si>
  <si>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</si>
  <si>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</si>
  <si>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</si>
  <si>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</si>
  <si>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</si>
  <si>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</si>
  <si>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</si>
  <si>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</si>
  <si>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</si>
  <si>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</si>
  <si>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</si>
  <si>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</si>
  <si>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</si>
  <si>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</si>
  <si>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</si>
  <si>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</si>
  <si>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</si>
  <si>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</si>
  <si>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</si>
  <si>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</si>
  <si>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</si>
  <si>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</si>
  <si>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</si>
  <si>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</si>
  <si>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</si>
  <si>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</si>
  <si>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</si>
  <si>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</si>
  <si>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</si>
  <si>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</si>
  <si>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</si>
  <si>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</si>
  <si>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</si>
  <si>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</si>
  <si>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</si>
  <si>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</si>
  <si>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</si>
  <si>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</si>
  <si>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</si>
  <si>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</si>
  <si>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</si>
  <si>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</si>
  <si>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</si>
  <si>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</si>
  <si>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</si>
  <si>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</si>
  <si>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</si>
  <si>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</si>
  <si>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</si>
  <si>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</si>
  <si>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</si>
  <si>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</si>
  <si>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</si>
  <si>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</si>
  <si>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</si>
  <si>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</si>
  <si>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</si>
  <si>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</si>
  <si>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</si>
  <si>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</si>
  <si>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</si>
  <si>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</si>
  <si>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</si>
  <si>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</si>
  <si>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</si>
  <si>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</si>
  <si>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</si>
  <si>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</si>
  <si>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</si>
  <si>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</si>
  <si>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</si>
  <si>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</si>
  <si>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</si>
  <si>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</si>
  <si>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</si>
  <si>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</si>
  <si>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</si>
  <si>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</si>
  <si>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</si>
  <si>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</si>
  <si>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</si>
  <si>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</si>
  <si>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</si>
  <si>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</si>
  <si>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</si>
  <si>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</si>
  <si>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</si>
  <si>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</si>
  <si>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</si>
  <si>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</si>
  <si>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</si>
  <si>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</si>
  <si>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</si>
  <si>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</si>
  <si>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</si>
  <si>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</si>
  <si>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</si>
  <si>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</si>
  <si>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</si>
  <si>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</si>
  <si>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</si>
  <si>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</si>
  <si>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</si>
  <si>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</si>
  <si>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</si>
  <si>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</si>
  <si>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</si>
  <si>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</si>
  <si>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</si>
  <si>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</si>
  <si>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</si>
  <si>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</si>
  <si>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</si>
  <si>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</si>
  <si>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</si>
  <si>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</si>
  <si>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</si>
  <si>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</si>
  <si>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</si>
  <si>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</si>
  <si>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</si>
  <si>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</si>
  <si>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</si>
  <si>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</si>
  <si>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</si>
  <si>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</si>
  <si>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</si>
  <si>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</si>
  <si>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</si>
  <si>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</si>
  <si>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</si>
  <si>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</si>
  <si>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</si>
  <si>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</si>
  <si>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</si>
  <si>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</si>
  <si>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</si>
  <si>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</si>
  <si>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</si>
  <si>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</si>
  <si>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</si>
  <si>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</si>
  <si>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</si>
  <si>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</si>
  <si>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</si>
  <si>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</si>
  <si>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</si>
  <si>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</si>
  <si>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</si>
  <si>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</si>
  <si>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</si>
  <si>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</si>
  <si>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</si>
  <si>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</si>
  <si>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</si>
  <si>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</si>
  <si>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</si>
  <si>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</si>
  <si>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</si>
  <si>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</si>
  <si>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</si>
  <si>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</si>
  <si>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</si>
  <si>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</si>
  <si>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</si>
  <si>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</si>
  <si>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</si>
  <si>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</si>
  <si>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</si>
  <si>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</si>
  <si>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</si>
  <si>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</si>
  <si>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</si>
  <si>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</si>
  <si>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</si>
  <si>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</si>
  <si>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</si>
  <si>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</si>
  <si>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</si>
  <si>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</si>
  <si>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</si>
  <si>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</si>
  <si>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</si>
  <si>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</si>
  <si>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</si>
  <si>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</si>
  <si>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</si>
  <si>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</si>
  <si>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</si>
  <si>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</si>
  <si>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</si>
  <si>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</si>
  <si>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</si>
  <si>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</si>
  <si>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</si>
  <si>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</si>
  <si>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</si>
  <si>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</si>
  <si>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</si>
  <si>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</si>
  <si>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</si>
  <si>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</si>
  <si>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</si>
  <si>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</si>
  <si>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</si>
  <si>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</si>
  <si>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</si>
  <si>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</si>
  <si>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</si>
  <si>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</si>
  <si>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</si>
  <si>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</si>
  <si>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</si>
  <si>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</si>
  <si>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</si>
  <si>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</si>
  <si>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</si>
  <si>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</si>
  <si>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</si>
  <si>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</si>
  <si>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</si>
  <si>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</si>
  <si>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</si>
  <si>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</si>
  <si>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</si>
  <si>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</si>
  <si>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</si>
  <si>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</si>
  <si>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</si>
  <si>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</si>
  <si>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</si>
  <si>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</si>
  <si>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</si>
  <si>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</si>
  <si>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</si>
  <si>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</si>
  <si>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</si>
  <si>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</si>
  <si>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</si>
  <si>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</si>
  <si>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</si>
  <si>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</si>
  <si>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</si>
  <si>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</si>
  <si>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</si>
  <si>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</si>
  <si>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</si>
  <si>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</si>
  <si>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</si>
  <si>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</si>
  <si>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</si>
  <si>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</si>
  <si>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</si>
  <si>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</si>
  <si>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</si>
  <si>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</si>
  <si>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</si>
  <si>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</si>
  <si>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</si>
  <si>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</si>
  <si>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</si>
  <si>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</si>
  <si>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</si>
  <si>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</si>
  <si>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</si>
  <si>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</si>
  <si>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</si>
  <si>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</si>
  <si>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</si>
  <si>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</si>
  <si>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</si>
  <si>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</si>
  <si>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</si>
  <si>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</si>
  <si>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</si>
  <si>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</si>
  <si>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</si>
  <si>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</si>
  <si>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</si>
  <si>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</si>
  <si>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</si>
  <si>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</si>
  <si>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</si>
  <si>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</si>
  <si>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</si>
  <si>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</si>
  <si>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</si>
  <si>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</si>
  <si>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</si>
  <si>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</si>
  <si>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</si>
  <si>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</si>
  <si>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</si>
  <si>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</si>
  <si>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</si>
  <si>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</si>
  <si>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</si>
  <si>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</si>
  <si>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</si>
  <si>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</si>
  <si>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</si>
  <si>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</si>
  <si>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</si>
  <si>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</si>
  <si>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</si>
  <si>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</si>
  <si>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</si>
  <si>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</si>
  <si>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</si>
  <si>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</si>
  <si>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</si>
  <si>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</si>
  <si>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</si>
  <si>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</si>
  <si>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</si>
  <si>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</si>
  <si>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</si>
  <si>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</si>
  <si>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</si>
  <si>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</si>
  <si>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</si>
  <si>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</si>
  <si>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</si>
  <si>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</si>
  <si>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</si>
  <si>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</si>
  <si>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</si>
  <si>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</si>
  <si>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</si>
  <si>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</si>
  <si>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</si>
  <si>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</si>
  <si>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</si>
  <si>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</si>
  <si>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</si>
  <si>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</si>
  <si>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</si>
  <si>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</si>
  <si>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</si>
  <si>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</si>
  <si>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</si>
  <si>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</si>
  <si>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</si>
  <si>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</si>
  <si>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</si>
  <si>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</si>
  <si>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</si>
  <si>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</si>
  <si>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</si>
  <si>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</si>
  <si>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</si>
  <si>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</si>
  <si>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</si>
  <si>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</si>
  <si>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</si>
  <si>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</si>
  <si>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</si>
  <si>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</si>
  <si>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</si>
  <si>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</si>
  <si>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</si>
  <si>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</si>
  <si>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</si>
  <si>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</si>
  <si>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</si>
  <si>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</si>
  <si>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</si>
  <si>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</si>
  <si>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</si>
  <si>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</si>
  <si>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</si>
  <si>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</si>
  <si>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</si>
  <si>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</si>
  <si>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</si>
  <si>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</si>
  <si>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</si>
  <si>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</si>
  <si>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</si>
  <si>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</si>
  <si>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</si>
  <si>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</si>
  <si>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</si>
  <si>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</si>
  <si>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</si>
  <si>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</si>
  <si>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</si>
  <si>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</si>
  <si>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</si>
  <si>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</si>
  <si>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</si>
  <si>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</si>
  <si>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</si>
  <si>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</si>
  <si>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</si>
  <si>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</si>
  <si>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</si>
  <si>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</si>
  <si>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</si>
  <si>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</si>
  <si>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</si>
  <si>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</si>
  <si>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</si>
  <si>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</si>
  <si>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</si>
  <si>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</si>
  <si>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</si>
  <si>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</si>
  <si>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</si>
  <si>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</si>
  <si>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</si>
  <si>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</si>
  <si>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</si>
  <si>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</si>
  <si>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</si>
  <si>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</si>
  <si>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</si>
  <si>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</si>
  <si>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</si>
  <si>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</si>
  <si>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</si>
  <si>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</si>
  <si>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</si>
  <si>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</si>
  <si>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</si>
  <si>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</si>
  <si>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</si>
  <si>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</si>
  <si>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</si>
  <si>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</si>
  <si>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</si>
  <si>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</si>
  <si>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</si>
  <si>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</si>
  <si>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</si>
  <si>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</si>
  <si>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</si>
  <si>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</si>
  <si>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</si>
  <si>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</si>
  <si>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</si>
  <si>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</si>
  <si>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</si>
  <si>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</si>
  <si>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</si>
  <si>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</si>
  <si>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</si>
  <si>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</si>
  <si>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</si>
  <si>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</si>
  <si>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</si>
  <si>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</si>
  <si>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</si>
  <si>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</si>
  <si>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</si>
  <si>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</si>
  <si>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</si>
  <si>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</si>
  <si>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</si>
  <si>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</si>
  <si>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</si>
  <si>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</si>
  <si>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</si>
  <si>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</si>
  <si>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</si>
  <si>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</si>
  <si>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</si>
  <si>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</si>
  <si>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</si>
  <si>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</si>
  <si>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</si>
  <si>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</si>
  <si>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</si>
  <si>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</si>
  <si>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</si>
  <si>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</si>
  <si>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</si>
  <si>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</si>
  <si>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</si>
  <si>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</si>
  <si>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</si>
  <si>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</si>
  <si>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</si>
  <si>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</si>
  <si>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</si>
  <si>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</si>
  <si>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</si>
  <si>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</si>
  <si>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</si>
  <si>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</si>
  <si>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</si>
  <si>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</si>
  <si>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</si>
  <si>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</si>
  <si>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</si>
  <si>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</si>
  <si>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</si>
  <si>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</si>
  <si>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</si>
  <si>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</si>
  <si>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</si>
  <si>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</si>
  <si>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</si>
  <si>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</si>
  <si>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</si>
  <si>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</si>
  <si>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</si>
  <si>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</si>
  <si>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</si>
  <si>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</si>
  <si>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</si>
  <si>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</si>
  <si>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</si>
  <si>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</si>
  <si>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</si>
  <si>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</si>
  <si>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</si>
  <si>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</si>
  <si>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</si>
  <si>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</si>
  <si>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</si>
  <si>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</si>
  <si>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</si>
  <si>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</si>
  <si>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</si>
  <si>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</si>
  <si>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</si>
  <si>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</si>
  <si>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</si>
  <si>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</si>
  <si>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</si>
  <si>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</si>
  <si>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</si>
  <si>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</si>
  <si>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</si>
  <si>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</si>
  <si>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</si>
  <si>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</si>
  <si>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</si>
  <si>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</si>
  <si>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</si>
  <si>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</si>
  <si>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</si>
  <si>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</si>
  <si>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</si>
  <si>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</si>
  <si>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</si>
  <si>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</si>
  <si>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</si>
  <si>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</si>
  <si>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</si>
  <si>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</si>
  <si>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</si>
  <si>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</si>
  <si>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</si>
  <si>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</si>
  <si>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</si>
  <si>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</si>
  <si>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</si>
  <si>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</si>
  <si>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</si>
  <si>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</si>
  <si>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</si>
  <si>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</si>
  <si>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</si>
  <si>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</si>
  <si>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</si>
  <si>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</si>
  <si>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</si>
  <si>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</si>
  <si>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</si>
  <si>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</si>
  <si>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</si>
  <si>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</si>
  <si>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</si>
  <si>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</si>
  <si>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</si>
  <si>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</si>
  <si>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</si>
  <si>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</si>
  <si>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</si>
  <si>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</si>
  <si>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</si>
  <si>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</si>
  <si>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</si>
  <si>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</si>
  <si>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</si>
  <si>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</si>
  <si>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</si>
  <si>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</si>
  <si>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</si>
  <si>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</si>
  <si>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</si>
  <si>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</si>
  <si>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</si>
  <si>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</si>
  <si>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</si>
  <si>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</si>
  <si>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</si>
  <si>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</si>
  <si>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</si>
  <si>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</si>
  <si>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</si>
  <si>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</si>
  <si>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</si>
  <si>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</si>
  <si>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</si>
  <si>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</si>
  <si>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</si>
  <si>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</si>
  <si>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</si>
  <si>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</si>
  <si>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</si>
  <si>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</si>
  <si>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</si>
  <si>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</si>
  <si>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</si>
  <si>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</si>
  <si>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</si>
  <si>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</si>
  <si>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</si>
  <si>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</si>
  <si>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</si>
  <si>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</si>
  <si>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</si>
  <si>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</si>
  <si>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</si>
  <si>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</si>
  <si>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</si>
  <si>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</si>
  <si>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</si>
  <si>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</si>
  <si>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</si>
  <si>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</si>
  <si>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</si>
  <si>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</si>
  <si>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</si>
  <si>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</si>
  <si>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</si>
  <si>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</si>
  <si>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</si>
  <si>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</si>
  <si>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</si>
  <si>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</si>
  <si>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</si>
  <si>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</si>
  <si>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</si>
  <si>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</si>
  <si>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</si>
  <si>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</si>
  <si>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</si>
  <si>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</si>
  <si>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</si>
  <si>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</si>
  <si>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</si>
  <si>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</si>
  <si>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</si>
  <si>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</si>
  <si>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</si>
  <si>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</si>
  <si>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</si>
  <si>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</si>
  <si>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</si>
  <si>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</si>
  <si>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</si>
  <si>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</si>
  <si>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</si>
  <si>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</si>
  <si>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</si>
  <si>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</si>
  <si>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</si>
  <si>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</si>
  <si>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</si>
  <si>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</si>
  <si>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</si>
  <si>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</si>
  <si>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</si>
  <si>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</si>
  <si>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</si>
  <si>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</si>
  <si>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</si>
  <si>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</si>
  <si>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</si>
  <si>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</si>
  <si>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</si>
  <si>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</si>
  <si>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</si>
  <si>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</si>
  <si>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</si>
  <si>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</si>
  <si>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</si>
  <si>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</si>
  <si>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</si>
  <si>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</si>
  <si>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</si>
  <si>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</si>
  <si>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</si>
  <si>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</si>
  <si>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</si>
  <si>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</si>
  <si>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</si>
  <si>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</si>
  <si>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</si>
  <si>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</si>
  <si>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</si>
  <si>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</si>
  <si>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</si>
  <si>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</si>
  <si>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</si>
  <si>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</si>
  <si>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</si>
  <si>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</si>
  <si>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</si>
  <si>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</si>
  <si>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</si>
  <si>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</si>
  <si>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</si>
  <si>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</si>
  <si>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</si>
  <si>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</si>
  <si>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</si>
  <si>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</si>
  <si>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</si>
  <si>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</si>
  <si>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</si>
  <si>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</si>
  <si>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</si>
  <si>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</si>
  <si>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</si>
  <si>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</si>
  <si>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</si>
  <si>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</si>
  <si>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</si>
  <si>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</si>
  <si>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</si>
  <si>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</si>
  <si>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</si>
  <si>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</si>
  <si>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</si>
  <si>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</si>
  <si>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</si>
  <si>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</si>
  <si>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</si>
  <si>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</si>
  <si>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</si>
  <si>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</si>
  <si>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</si>
  <si>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</si>
  <si>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</si>
  <si>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</si>
  <si>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</si>
  <si>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</si>
  <si>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</si>
  <si>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</si>
  <si>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</si>
  <si>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</si>
  <si>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</si>
  <si>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</si>
  <si>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</si>
  <si>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</si>
  <si>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</si>
  <si>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</si>
  <si>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</si>
  <si>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</si>
  <si>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</si>
  <si>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</si>
  <si>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</si>
  <si>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</si>
  <si>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</si>
  <si>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</si>
  <si>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</si>
  <si>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</si>
  <si>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</si>
  <si>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</si>
  <si>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</si>
  <si>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</si>
  <si>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</si>
  <si>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</si>
  <si>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</si>
  <si>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</si>
  <si>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</si>
  <si>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</si>
  <si>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</si>
  <si>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</si>
  <si>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</si>
  <si>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</si>
  <si>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</si>
  <si>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</si>
  <si>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</si>
  <si>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</si>
  <si>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</si>
  <si>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</si>
  <si>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</si>
  <si>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</si>
  <si>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</si>
  <si>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</si>
  <si>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</si>
  <si>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</si>
  <si>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</si>
  <si>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</si>
  <si>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</si>
  <si>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</si>
  <si>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</si>
  <si>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</si>
  <si>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</si>
  <si>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</si>
  <si>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</si>
  <si>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</si>
  <si>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</si>
  <si>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</si>
  <si>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</si>
  <si>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</si>
  <si>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</si>
  <si>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</si>
  <si>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</si>
  <si>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</si>
  <si>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</si>
  <si>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</si>
  <si>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</si>
  <si>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</si>
  <si>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</si>
  <si>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</si>
  <si>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</si>
  <si>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</si>
  <si>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</si>
  <si>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</si>
  <si>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</si>
  <si>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</si>
  <si>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</si>
  <si>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</si>
  <si>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</si>
  <si>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</si>
  <si>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</si>
  <si>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</si>
  <si>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</si>
  <si>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</si>
  <si>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</si>
  <si>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</si>
  <si>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</si>
  <si>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</si>
  <si>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</si>
  <si>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</si>
  <si>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</si>
  <si>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</si>
  <si>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</si>
  <si>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</si>
  <si>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</si>
  <si>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</si>
  <si>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</si>
  <si>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</si>
  <si>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</si>
  <si>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</si>
  <si>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</si>
  <si>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</si>
  <si>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</si>
  <si>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</si>
  <si>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</si>
  <si>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</si>
  <si>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</si>
  <si>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</si>
  <si>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</si>
  <si>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</si>
  <si>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</si>
  <si>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</si>
  <si>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</si>
  <si>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</si>
  <si>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</si>
  <si>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</si>
  <si>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</si>
  <si>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</si>
  <si>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</si>
  <si>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</si>
  <si>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</si>
  <si>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</si>
  <si>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</si>
  <si>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</si>
  <si>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</si>
  <si>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</si>
  <si>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</si>
  <si>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</si>
  <si>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</si>
  <si>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</si>
  <si>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</si>
  <si>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</si>
  <si>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</si>
  <si>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</si>
  <si>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</si>
  <si>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</si>
  <si>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</si>
  <si>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</si>
  <si>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</si>
  <si>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</si>
  <si>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</si>
  <si>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</si>
  <si>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</si>
  <si>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</si>
  <si>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</si>
  <si>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</si>
  <si>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</si>
  <si>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</si>
  <si>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</si>
  <si>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</si>
  <si>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</si>
  <si>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</si>
  <si>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</si>
  <si>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</si>
  <si>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</si>
  <si>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</si>
  <si>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</si>
  <si>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</si>
  <si>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</si>
  <si>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</si>
  <si>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</si>
  <si>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</si>
  <si>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</si>
  <si>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</si>
  <si>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</si>
  <si>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</si>
  <si>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</si>
  <si>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</si>
  <si>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</si>
  <si>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</si>
  <si>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</si>
  <si>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</si>
  <si>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</si>
  <si>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</si>
  <si>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</si>
  <si>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</si>
  <si>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</si>
  <si>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</si>
  <si>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</si>
  <si>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</si>
  <si>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</si>
  <si>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</si>
  <si>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</si>
  <si>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</si>
  <si>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</si>
  <si>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</si>
  <si>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</si>
  <si>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</si>
  <si>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</si>
  <si>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</si>
  <si>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</si>
  <si>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</si>
  <si>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</si>
  <si>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</si>
  <si>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</si>
  <si>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</si>
  <si>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</si>
  <si>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</si>
  <si>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</si>
  <si>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</si>
  <si>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</si>
  <si>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</si>
  <si>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</si>
  <si>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</si>
  <si>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</si>
  <si>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</si>
  <si>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</si>
  <si>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</si>
  <si>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</si>
  <si>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</si>
  <si>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</si>
  <si>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</si>
  <si>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</si>
  <si>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</si>
  <si>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</si>
  <si>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</si>
  <si>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</si>
  <si>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</si>
  <si>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</si>
  <si>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</si>
  <si>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</si>
  <si>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</si>
  <si>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</si>
  <si>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</si>
  <si>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</si>
  <si>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</si>
  <si>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</si>
  <si>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</si>
  <si>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</si>
  <si>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</si>
  <si>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</si>
  <si>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</si>
  <si>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</si>
  <si>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</si>
  <si>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</si>
  <si>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</si>
  <si>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</si>
  <si>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</si>
  <si>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</si>
  <si>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</si>
  <si>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</si>
  <si>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</si>
  <si>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</si>
  <si>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</si>
  <si>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</si>
  <si>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</si>
  <si>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</si>
  <si>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</si>
  <si>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</si>
  <si>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</si>
  <si>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</si>
  <si>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</si>
  <si>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</si>
  <si>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</si>
  <si>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</si>
  <si>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</si>
  <si>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</si>
  <si>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</si>
  <si>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</si>
  <si>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</si>
  <si>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</si>
  <si>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</si>
  <si>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</si>
  <si>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</si>
  <si>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</si>
  <si>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</si>
  <si>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</si>
  <si>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</si>
  <si>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</si>
  <si>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</si>
  <si>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</si>
  <si>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</si>
  <si>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</si>
  <si>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</si>
  <si>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</si>
  <si>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</si>
  <si>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</si>
  <si>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</si>
  <si>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</si>
  <si>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</si>
  <si>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</si>
  <si>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</si>
  <si>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</si>
  <si>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</si>
  <si>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</si>
  <si>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</si>
  <si>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</si>
  <si>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</si>
  <si>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</si>
  <si>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</si>
  <si>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</si>
  <si>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</si>
  <si>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</si>
  <si>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</si>
  <si>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</si>
  <si>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</si>
  <si>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</si>
  <si>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</si>
  <si>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</si>
  <si>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</si>
  <si>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</si>
  <si>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</si>
  <si>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</si>
  <si>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</si>
  <si>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</si>
  <si>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</si>
  <si>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</si>
  <si>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</si>
  <si>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</si>
  <si>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</si>
  <si>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</si>
  <si>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</si>
  <si>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</si>
  <si>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</si>
  <si>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</si>
  <si>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</si>
  <si>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</si>
  <si>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</si>
  <si>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</si>
  <si>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</si>
  <si>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</si>
  <si>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</si>
  <si>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</si>
  <si>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</si>
  <si>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</si>
  <si>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</si>
  <si>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</si>
  <si>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</si>
  <si>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</si>
  <si>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</si>
  <si>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</si>
  <si>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</si>
  <si>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</si>
  <si>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</si>
  <si>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</si>
  <si>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</si>
  <si>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</si>
  <si>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</si>
  <si>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</si>
  <si>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</si>
  <si>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</si>
  <si>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</si>
  <si>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</si>
  <si>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</si>
  <si>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</si>
  <si>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</si>
  <si>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</si>
  <si>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</si>
  <si>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</si>
  <si>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</si>
  <si>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</si>
  <si>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</si>
  <si>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</si>
  <si>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</si>
  <si>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</si>
  <si>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</si>
  <si>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</si>
  <si>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</si>
  <si>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</si>
  <si>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</si>
  <si>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</si>
  <si>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</si>
  <si>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</si>
  <si>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</si>
  <si>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</si>
  <si>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</si>
  <si>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</si>
  <si>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</si>
  <si>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</si>
  <si>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</si>
  <si>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</si>
  <si>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</si>
  <si>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</si>
  <si>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</si>
  <si>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</si>
  <si>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</si>
  <si>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</si>
  <si>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</si>
  <si>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</si>
  <si>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</si>
  <si>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</si>
  <si>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</si>
  <si>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</si>
  <si>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</si>
  <si>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</si>
  <si>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</si>
  <si>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</si>
  <si>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</si>
  <si>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</si>
  <si>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</si>
  <si>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</si>
  <si>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</si>
  <si>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</si>
  <si>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</si>
  <si>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</si>
  <si>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</si>
  <si>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</si>
  <si>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</si>
  <si>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</si>
  <si>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</si>
  <si>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</si>
  <si>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</si>
  <si>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</si>
  <si>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</si>
  <si>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</si>
  <si>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</si>
  <si>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</si>
  <si>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</si>
  <si>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</si>
  <si>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</si>
  <si>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</si>
  <si>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</si>
  <si>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</si>
  <si>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</si>
  <si>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</si>
  <si>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</si>
  <si>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</si>
  <si>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</si>
  <si>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</si>
  <si>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</si>
  <si>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</si>
  <si>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</si>
  <si>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</si>
  <si>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</si>
  <si>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</si>
  <si>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</si>
  <si>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</si>
  <si>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</si>
  <si>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</si>
  <si>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</si>
  <si>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</si>
  <si>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</si>
  <si>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</si>
  <si>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</si>
  <si>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</si>
  <si>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</si>
  <si>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</si>
  <si>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</si>
  <si>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</si>
  <si>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</si>
  <si>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</si>
  <si>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</si>
  <si>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</si>
  <si>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</si>
  <si>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</si>
  <si>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</si>
  <si>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</si>
  <si>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</si>
  <si>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</si>
  <si>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</si>
  <si>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</si>
  <si>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</si>
  <si>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</si>
  <si>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</si>
  <si>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</si>
  <si>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</si>
  <si>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</si>
  <si>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</si>
  <si>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</si>
  <si>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</si>
  <si>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</si>
  <si>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</si>
  <si>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</si>
  <si>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</si>
  <si>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</si>
  <si>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</si>
  <si>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</si>
  <si>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</si>
  <si>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</si>
  <si>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</si>
  <si>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</si>
  <si>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</si>
  <si>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</si>
  <si>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</si>
  <si>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</si>
  <si>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</si>
  <si>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</si>
  <si>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</si>
  <si>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</si>
  <si>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</si>
  <si>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</si>
  <si>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</si>
  <si>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</si>
  <si>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</si>
  <si>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</si>
  <si>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</si>
  <si>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</si>
  <si>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</si>
  <si>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</si>
  <si>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</si>
  <si>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</si>
  <si>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</si>
  <si>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</si>
  <si>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</si>
  <si>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</si>
  <si>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</si>
  <si>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</si>
  <si>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</si>
  <si>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</si>
  <si>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</si>
  <si>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</si>
  <si>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</si>
  <si>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</si>
  <si>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</si>
  <si>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</si>
  <si>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</si>
  <si>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</si>
  <si>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</si>
  <si>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</si>
  <si>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</si>
  <si>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</si>
  <si>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</si>
  <si>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</si>
  <si>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</si>
  <si>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</si>
  <si>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</si>
  <si>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</si>
  <si>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</si>
  <si>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</si>
  <si>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</si>
  <si>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</si>
  <si>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</si>
  <si>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</si>
  <si>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</si>
  <si>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</si>
  <si>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</si>
  <si>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</si>
  <si>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</si>
  <si>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</si>
  <si>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</si>
  <si>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</si>
  <si>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</si>
  <si>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</si>
  <si>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</si>
  <si>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</si>
  <si>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</si>
  <si>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</si>
  <si>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</si>
  <si>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</si>
  <si>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</si>
  <si>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</si>
  <si>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</si>
  <si>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</si>
  <si>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</si>
  <si>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</si>
  <si>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</si>
  <si>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</si>
  <si>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</si>
  <si>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</si>
  <si>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</si>
  <si>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</si>
  <si>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</si>
  <si>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</si>
  <si>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</si>
  <si>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</si>
  <si>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</si>
  <si>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</si>
  <si>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</si>
  <si>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</si>
  <si>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</si>
  <si>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</si>
  <si>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</si>
  <si>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</si>
  <si>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</si>
  <si>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</si>
  <si>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</si>
  <si>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</si>
  <si>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</si>
  <si>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</si>
  <si>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</si>
  <si>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</si>
  <si>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</si>
  <si>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</si>
  <si>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</si>
  <si>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</si>
  <si>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</si>
  <si>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</si>
  <si>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</si>
  <si>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</si>
  <si>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</si>
  <si>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</si>
  <si>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</si>
  <si>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</si>
  <si>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</si>
  <si>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</si>
  <si>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</si>
  <si>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</si>
  <si>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</si>
  <si>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</si>
  <si>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</si>
  <si>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</si>
  <si>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</si>
  <si>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</si>
  <si>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</si>
  <si>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</si>
  <si>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</si>
  <si>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</si>
  <si>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</si>
  <si>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</si>
  <si>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</si>
  <si>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</si>
  <si>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</si>
  <si>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</si>
  <si>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</si>
  <si>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</si>
  <si>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</si>
  <si>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</si>
  <si>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</si>
  <si>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</si>
  <si>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</si>
  <si>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</si>
  <si>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</si>
  <si>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</si>
  <si>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</si>
  <si>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</si>
  <si>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</si>
  <si>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</si>
  <si>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</si>
  <si>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</si>
  <si>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</si>
  <si>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</si>
  <si>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</si>
  <si>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</si>
  <si>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</si>
  <si>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</si>
  <si>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</si>
  <si>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</si>
  <si>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</si>
  <si>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</si>
  <si>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</si>
  <si>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</si>
  <si>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</si>
  <si>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</si>
  <si>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</si>
  <si>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</si>
  <si>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</si>
  <si>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</si>
  <si>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</si>
  <si>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</si>
  <si>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</si>
  <si>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</si>
  <si>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</si>
  <si>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</si>
  <si>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</si>
  <si>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</si>
  <si>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</si>
  <si>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</si>
  <si>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</si>
  <si>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</si>
  <si>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</si>
  <si>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</si>
  <si>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</si>
  <si>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</si>
  <si>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</si>
  <si>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</si>
  <si>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</si>
  <si>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</si>
  <si>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</si>
  <si>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</si>
  <si>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</si>
  <si>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</si>
  <si>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</si>
  <si>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</si>
  <si>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</si>
  <si>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</si>
  <si>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</si>
  <si>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</si>
  <si>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</si>
  <si>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</si>
  <si>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</si>
  <si>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</si>
  <si>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</si>
  <si>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</si>
  <si>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</si>
  <si>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</si>
  <si>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</si>
  <si>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</si>
  <si>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</si>
  <si>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</si>
  <si>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</si>
  <si>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</si>
  <si>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</si>
  <si>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</si>
  <si>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</si>
  <si>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</si>
  <si>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</si>
  <si>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</si>
  <si>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</si>
  <si>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</si>
  <si>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</si>
  <si>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</si>
  <si>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</si>
  <si>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</si>
  <si>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</si>
  <si>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</si>
  <si>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</si>
  <si>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</si>
  <si>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</si>
  <si>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</si>
  <si>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</si>
  <si>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</si>
  <si>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</si>
  <si>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</si>
  <si>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</si>
  <si>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</si>
  <si>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</si>
  <si>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</si>
  <si>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</si>
  <si>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</si>
  <si>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</si>
  <si>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</si>
  <si>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</si>
  <si>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</si>
  <si>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</si>
  <si>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</si>
  <si>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</si>
  <si>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</si>
  <si>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</si>
  <si>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</si>
  <si>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</si>
  <si>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</si>
  <si>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</si>
  <si>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</si>
  <si>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</si>
  <si>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</si>
  <si>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</si>
  <si>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</si>
  <si>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</si>
  <si>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</si>
  <si>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</si>
  <si>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</si>
  <si>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</si>
  <si>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</si>
  <si>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</si>
  <si>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</si>
  <si>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</si>
  <si>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</si>
  <si>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</si>
  <si>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</si>
  <si>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</si>
  <si>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</si>
  <si>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</si>
  <si>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</si>
  <si>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</si>
  <si>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</si>
  <si>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</si>
  <si>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</si>
  <si>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</si>
  <si>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</si>
  <si>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</si>
  <si>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</si>
  <si>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</si>
  <si>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</si>
  <si>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</si>
  <si>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</si>
  <si>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</si>
  <si>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</si>
  <si>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</si>
  <si>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</si>
  <si>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</si>
  <si>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</si>
  <si>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</si>
  <si>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</si>
  <si>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</si>
  <si>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</si>
  <si>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</si>
  <si>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</si>
  <si>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</si>
  <si>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</si>
  <si>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</si>
  <si>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</si>
  <si>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</si>
  <si>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</si>
  <si>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</si>
  <si>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</si>
  <si>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</si>
  <si>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</si>
  <si>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</si>
  <si>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</si>
  <si>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</si>
  <si>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</si>
  <si>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</si>
  <si>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</si>
  <si>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</si>
  <si>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</si>
  <si>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</si>
  <si>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</si>
  <si>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</si>
  <si>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</si>
  <si>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</si>
  <si>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</si>
  <si>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</si>
  <si>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</si>
  <si>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</si>
  <si>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</si>
  <si>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</si>
  <si>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</si>
  <si>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</si>
  <si>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</si>
  <si>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</si>
  <si>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</si>
  <si>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</si>
  <si>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</si>
  <si>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</si>
  <si>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</si>
  <si>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</si>
  <si>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</si>
  <si>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</si>
  <si>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</si>
  <si>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</si>
  <si>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</si>
  <si>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</si>
  <si>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</si>
  <si>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</si>
  <si>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</si>
  <si>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</si>
  <si>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</si>
  <si>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</si>
  <si>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</si>
  <si>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</si>
  <si>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</si>
  <si>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</si>
  <si>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</si>
  <si>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</si>
  <si>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</si>
  <si>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</si>
  <si>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</si>
  <si>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</si>
  <si>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</si>
  <si>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</si>
  <si>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</si>
  <si>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</si>
  <si>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</si>
  <si>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</si>
  <si>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</si>
  <si>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</si>
  <si>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</si>
  <si>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</si>
  <si>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</si>
  <si>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</si>
  <si>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</si>
  <si>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</si>
  <si>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</si>
  <si>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</si>
  <si>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</si>
  <si>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</si>
  <si>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</si>
  <si>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</si>
  <si>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</si>
  <si>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</si>
  <si>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</si>
  <si>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</si>
  <si>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</si>
  <si>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</si>
  <si>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</si>
  <si>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</si>
  <si>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</si>
  <si>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</si>
  <si>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</si>
  <si>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</si>
  <si>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</si>
  <si>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</si>
  <si>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</si>
  <si>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</si>
  <si>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</si>
  <si>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</si>
  <si>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</si>
  <si>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</si>
  <si>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</si>
  <si>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</si>
  <si>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</si>
  <si>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</si>
  <si>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</si>
  <si>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</si>
  <si>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</si>
  <si>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</si>
  <si>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</si>
  <si>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</si>
  <si>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</si>
  <si>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</si>
  <si>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</si>
  <si>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</si>
  <si>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</si>
  <si>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</si>
  <si>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</si>
  <si>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</si>
  <si>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</si>
  <si>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</si>
  <si>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</si>
  <si>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</si>
  <si>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</si>
  <si>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</si>
  <si>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</si>
  <si>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</si>
  <si>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</si>
  <si>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</si>
  <si>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</si>
  <si>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</si>
  <si>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</si>
  <si>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</si>
  <si>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</si>
  <si>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</si>
  <si>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</si>
  <si>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</si>
  <si>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</si>
  <si>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</si>
  <si>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</si>
  <si>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</si>
  <si>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</si>
  <si>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</si>
  <si>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</si>
  <si>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</si>
  <si>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</si>
  <si>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</si>
  <si>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</si>
  <si>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</si>
  <si>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</si>
  <si>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</si>
  <si>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</si>
  <si>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</si>
  <si>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</si>
  <si>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</si>
  <si>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</si>
  <si>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</si>
  <si>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</si>
  <si>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</si>
  <si>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</si>
  <si>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</si>
  <si>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</si>
  <si>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</si>
  <si>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</si>
  <si>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</si>
  <si>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</si>
  <si>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</si>
  <si>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</si>
  <si>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</si>
  <si>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</si>
  <si>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</si>
  <si>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</si>
  <si>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</si>
  <si>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</si>
  <si>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</si>
  <si>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</si>
  <si>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</si>
  <si>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</si>
  <si>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</si>
  <si>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</si>
  <si>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</si>
  <si>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</si>
  <si>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</si>
  <si>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</si>
  <si>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</si>
  <si>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</si>
  <si>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</si>
  <si>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</si>
  <si>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</si>
  <si>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</si>
  <si>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</si>
  <si>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</si>
  <si>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</si>
  <si>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</si>
  <si>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</si>
  <si>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</si>
  <si>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</si>
  <si>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</si>
  <si>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</si>
  <si>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</si>
  <si>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</si>
  <si>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</si>
  <si>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</si>
  <si>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</si>
  <si>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</si>
  <si>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</si>
  <si>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</si>
  <si>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</si>
  <si>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</si>
  <si>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</si>
  <si>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</si>
  <si>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</si>
  <si>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</si>
  <si>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</si>
  <si>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</si>
  <si>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</si>
  <si>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</si>
  <si>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</si>
  <si>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</si>
  <si>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</si>
  <si>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</si>
  <si>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</si>
  <si>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</si>
  <si>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</si>
  <si>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</si>
  <si>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</si>
  <si>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</si>
  <si>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</si>
  <si>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</si>
  <si>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</si>
  <si>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</si>
  <si>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</si>
  <si>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</si>
  <si>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</si>
  <si>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</si>
  <si>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</si>
  <si>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</si>
  <si>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</si>
  <si>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</si>
  <si>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</si>
  <si>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</si>
  <si>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</si>
  <si>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</si>
  <si>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</si>
  <si>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</si>
  <si>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</si>
  <si>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</si>
  <si>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</si>
  <si>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</si>
  <si>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</si>
  <si>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</si>
  <si>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</si>
  <si>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</si>
  <si>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</si>
  <si>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</si>
  <si>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</si>
  <si>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</si>
  <si>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</si>
  <si>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</si>
  <si>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</si>
  <si>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</si>
  <si>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</si>
  <si>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</si>
  <si>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</si>
  <si>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</si>
  <si>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</si>
  <si>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</si>
  <si>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</si>
  <si>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</si>
  <si>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</si>
  <si>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</si>
  <si>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</si>
  <si>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</si>
  <si>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</si>
  <si>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</si>
  <si>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</si>
  <si>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</si>
  <si>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</si>
  <si>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</si>
  <si>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</si>
  <si>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</si>
  <si>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</si>
  <si>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</si>
  <si>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</si>
  <si>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</si>
  <si>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</si>
  <si>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</si>
  <si>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</si>
  <si>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</si>
  <si>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</si>
  <si>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</si>
  <si>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</si>
  <si>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</si>
  <si>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</si>
  <si>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</si>
  <si>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</si>
  <si>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</si>
  <si>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</si>
  <si>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</si>
  <si>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</si>
  <si>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</si>
  <si>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</si>
  <si>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</si>
  <si>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</si>
  <si>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</si>
  <si>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</si>
  <si>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</si>
  <si>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</si>
  <si>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</si>
  <si>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</si>
  <si>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</si>
  <si>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</si>
  <si>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</si>
  <si>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</si>
  <si>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</si>
  <si>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</si>
  <si>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</si>
  <si>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</si>
  <si>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</si>
  <si>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</si>
  <si>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</si>
  <si>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</si>
  <si>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</si>
  <si>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</si>
  <si>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</si>
  <si>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</si>
  <si>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</si>
  <si>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</si>
  <si>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</si>
  <si>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</si>
  <si>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</si>
  <si>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</si>
  <si>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</si>
  <si>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</si>
  <si>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</si>
  <si>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</si>
  <si>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</si>
  <si>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</si>
  <si>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</si>
  <si>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</si>
  <si>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</si>
  <si>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</si>
  <si>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</si>
  <si>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</si>
  <si>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</si>
  <si>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</si>
  <si>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</si>
  <si>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</si>
  <si>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</si>
  <si>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</si>
  <si>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</si>
  <si>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</si>
  <si>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</si>
  <si>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</si>
  <si>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</si>
  <si>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</si>
  <si>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</si>
  <si>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</si>
  <si>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</si>
  <si>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</si>
  <si>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</si>
  <si>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</si>
  <si>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</si>
  <si>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</si>
  <si>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</si>
  <si>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</si>
  <si>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</si>
  <si>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</si>
  <si>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</si>
  <si>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</si>
  <si>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</si>
  <si>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</si>
  <si>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</si>
  <si>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</si>
  <si>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</si>
  <si>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</si>
  <si>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</si>
  <si>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</si>
  <si>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</si>
  <si>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</si>
  <si>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</si>
  <si>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</si>
  <si>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</si>
  <si>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</si>
  <si>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</si>
  <si>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</si>
  <si>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</si>
  <si>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</si>
  <si>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</si>
  <si>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</si>
  <si>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</si>
  <si>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</si>
  <si>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</si>
  <si>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</si>
  <si>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</si>
  <si>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</si>
  <si>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</si>
  <si>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</si>
  <si>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</si>
  <si>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</si>
  <si>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</si>
  <si>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</si>
  <si>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</si>
  <si>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</si>
  <si>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</si>
  <si>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</si>
  <si>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</si>
  <si>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</si>
  <si>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</si>
  <si>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</si>
  <si>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</si>
  <si>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</si>
  <si>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</si>
  <si>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</si>
  <si>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</si>
  <si>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</si>
  <si>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</si>
  <si>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</si>
  <si>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</si>
  <si>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</si>
  <si>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</si>
  <si>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</si>
  <si>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</si>
  <si>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</si>
  <si>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</si>
  <si>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</si>
  <si>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</si>
  <si>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</si>
  <si>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</si>
  <si>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</si>
  <si>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</si>
  <si>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</si>
  <si>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</si>
  <si>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</si>
  <si>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</si>
  <si>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</si>
  <si>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</si>
  <si>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</si>
  <si>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</si>
  <si>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</si>
  <si>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</si>
  <si>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</si>
  <si>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</si>
  <si>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</si>
  <si>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</si>
  <si>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</si>
  <si>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</si>
  <si>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</si>
  <si>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</si>
  <si>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</si>
  <si>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</si>
  <si>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</si>
  <si>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</si>
  <si>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</si>
  <si>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</si>
  <si>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</si>
  <si>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</si>
  <si>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</si>
  <si>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</si>
  <si>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</si>
  <si>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</si>
  <si>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</si>
  <si>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</si>
  <si>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</si>
  <si>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</si>
  <si>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</si>
  <si>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</si>
  <si>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</si>
  <si>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</si>
  <si>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</si>
  <si>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</si>
  <si>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</si>
  <si>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</si>
  <si>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</si>
  <si>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</si>
  <si>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</si>
  <si>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</si>
  <si>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</si>
  <si>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</si>
  <si>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</si>
  <si>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</si>
  <si>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</si>
  <si>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</si>
  <si>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</si>
  <si>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</si>
  <si>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</si>
  <si>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</si>
  <si>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</si>
  <si>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</si>
  <si>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</si>
  <si>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</si>
  <si>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</si>
  <si>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</si>
  <si>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</si>
  <si>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</si>
  <si>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</si>
  <si>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</si>
  <si>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</si>
  <si>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</si>
  <si>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</si>
  <si>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</si>
  <si>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</si>
  <si>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</si>
  <si>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</si>
  <si>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</si>
  <si>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</si>
  <si>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</si>
  <si>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</si>
  <si>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</si>
  <si>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</si>
  <si>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</si>
  <si>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</si>
  <si>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</si>
  <si>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</si>
  <si>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</si>
  <si>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</si>
  <si>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</si>
  <si>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</si>
  <si>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</si>
  <si>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</si>
  <si>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</si>
  <si>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</si>
  <si>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</si>
  <si>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</si>
  <si>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</si>
  <si>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</si>
  <si>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</si>
  <si>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</si>
  <si>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</si>
  <si>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</si>
  <si>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</si>
  <si>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</si>
  <si>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</si>
  <si>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</si>
  <si>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</si>
  <si>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</si>
  <si>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</si>
  <si>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</si>
  <si>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</si>
  <si>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</si>
  <si>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</si>
  <si>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</si>
  <si>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</si>
  <si>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</si>
  <si>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</si>
  <si>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</si>
  <si>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</si>
  <si>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</si>
  <si>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</si>
  <si>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</si>
  <si>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</si>
  <si>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</si>
  <si>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</si>
  <si>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</si>
  <si>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</si>
  <si>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</si>
  <si>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</si>
  <si>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</si>
  <si>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</si>
  <si>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</si>
  <si>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</si>
  <si>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</si>
  <si>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</si>
  <si>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</si>
  <si>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</si>
  <si>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</si>
  <si>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</si>
  <si>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</si>
  <si>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</si>
  <si>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</si>
  <si>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</si>
  <si>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</si>
  <si>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</si>
  <si>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</si>
  <si>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</si>
  <si>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</si>
  <si>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</si>
  <si>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</si>
  <si>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</si>
  <si>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</si>
  <si>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</si>
  <si>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</si>
  <si>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</si>
  <si>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</si>
  <si>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</si>
  <si>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</si>
  <si>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</si>
  <si>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</si>
  <si>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</si>
  <si>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</si>
  <si>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</si>
  <si>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</si>
  <si>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</si>
  <si>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</si>
  <si>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</si>
  <si>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</si>
  <si>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</si>
  <si>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</si>
  <si>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</si>
  <si>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</si>
  <si>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</si>
  <si>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</si>
  <si>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</si>
  <si>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</si>
  <si>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</si>
  <si>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</si>
  <si>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</si>
  <si>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</si>
  <si>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</si>
  <si>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</si>
  <si>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</si>
  <si>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</si>
  <si>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</si>
  <si>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</si>
  <si>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</si>
  <si>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</si>
  <si>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</si>
  <si>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</si>
  <si>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</si>
  <si>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</si>
  <si>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</si>
  <si>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</si>
  <si>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</si>
  <si>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</si>
  <si>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</si>
  <si>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</si>
  <si>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</si>
  <si>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</si>
  <si>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</si>
  <si>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</si>
  <si>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</si>
  <si>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</si>
  <si>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</si>
  <si>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</si>
  <si>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</si>
  <si>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</si>
  <si>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</si>
  <si>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</si>
  <si>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</si>
  <si>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</si>
  <si>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</si>
  <si>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</si>
  <si>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</si>
  <si>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</si>
  <si>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</si>
  <si>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</si>
  <si>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</si>
  <si>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</si>
  <si>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</si>
  <si>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</si>
  <si>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</si>
  <si>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</si>
  <si>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</si>
  <si>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</si>
  <si>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</si>
  <si>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</si>
  <si>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</si>
  <si>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</si>
  <si>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</si>
  <si>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</si>
  <si>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</si>
  <si>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</si>
  <si>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</si>
  <si>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</si>
  <si>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</si>
  <si>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</si>
  <si>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</si>
  <si>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</si>
  <si>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</si>
  <si>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</si>
  <si>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</si>
  <si>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</si>
  <si>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</si>
  <si>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</si>
  <si>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</si>
  <si>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</si>
  <si>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</si>
  <si>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</si>
  <si>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</si>
  <si>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</si>
  <si>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</si>
  <si>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</si>
  <si>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</si>
  <si>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</si>
  <si>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</si>
  <si>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</si>
  <si>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</si>
  <si>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</si>
  <si>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</si>
  <si>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</si>
  <si>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</si>
  <si>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</si>
  <si>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</si>
  <si>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</si>
  <si>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</si>
  <si>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</si>
  <si>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</si>
  <si>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</si>
  <si>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</si>
  <si>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</si>
  <si>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</si>
  <si>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</si>
  <si>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</si>
  <si>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</si>
  <si>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</si>
  <si>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</si>
  <si>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</si>
  <si>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</si>
  <si>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</si>
  <si>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</si>
  <si>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</si>
  <si>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</si>
  <si>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</si>
  <si>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</si>
  <si>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</si>
  <si>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</si>
  <si>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</si>
  <si>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</si>
  <si>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</si>
  <si>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</si>
  <si>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</si>
  <si>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</si>
  <si>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</si>
  <si>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</si>
  <si>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</si>
  <si>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</si>
  <si>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</si>
  <si>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</si>
  <si>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</si>
  <si>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</si>
  <si>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</si>
  <si>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</si>
  <si>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</si>
  <si>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</si>
  <si>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</si>
  <si>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</si>
  <si>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</si>
  <si>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</si>
  <si>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</si>
  <si>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</si>
  <si>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</si>
  <si>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</si>
  <si>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</si>
  <si>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</si>
  <si>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</si>
  <si>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</si>
  <si>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</si>
  <si>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</si>
  <si>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</si>
  <si>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</si>
  <si>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</si>
  <si>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</si>
  <si>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</si>
  <si>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</si>
  <si>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</si>
  <si>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</si>
  <si>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</si>
  <si>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</si>
  <si>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</si>
  <si>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</si>
  <si>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</si>
  <si>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</si>
  <si>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</si>
  <si>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</si>
  <si>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</si>
  <si>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</si>
  <si>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</si>
  <si>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</si>
  <si>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</si>
  <si>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</si>
  <si>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</si>
  <si>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</si>
  <si>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</si>
  <si>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</si>
  <si>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</si>
  <si>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</si>
  <si>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</si>
  <si>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</si>
  <si>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</si>
  <si>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</si>
  <si>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</si>
  <si>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</si>
  <si>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</si>
  <si>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</si>
  <si>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</si>
  <si>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</si>
  <si>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</si>
  <si>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</si>
  <si>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</si>
  <si>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</si>
  <si>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</si>
  <si>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</si>
  <si>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</si>
  <si>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</si>
  <si>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</si>
  <si>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</si>
  <si>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</si>
  <si>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</si>
  <si>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</si>
  <si>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</si>
  <si>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</si>
  <si>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</si>
  <si>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</si>
  <si>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</si>
  <si>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</si>
  <si>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</si>
  <si>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</si>
  <si>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</si>
  <si>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</si>
  <si>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</si>
  <si>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</si>
  <si>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</si>
  <si>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</si>
  <si>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</si>
  <si>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</si>
  <si>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</si>
  <si>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</si>
  <si>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</si>
  <si>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</si>
  <si>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</si>
  <si>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</si>
  <si>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</si>
  <si>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</si>
  <si>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</si>
  <si>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</si>
  <si>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</si>
  <si>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</si>
  <si>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</si>
  <si>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</si>
  <si>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</si>
  <si>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</si>
  <si>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</si>
  <si>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</si>
  <si>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</si>
  <si>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</si>
  <si>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</si>
  <si>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</si>
  <si>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</si>
  <si>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</si>
  <si>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</si>
  <si>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</si>
  <si>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</si>
  <si>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</si>
  <si>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</si>
  <si>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</si>
  <si>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</si>
  <si>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</si>
  <si>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</si>
  <si>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</si>
  <si>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</si>
  <si>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</si>
  <si>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</si>
  <si>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</si>
  <si>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</si>
  <si>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</si>
  <si>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</si>
  <si>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</si>
  <si>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</si>
  <si>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</si>
  <si>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</si>
  <si>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</si>
  <si>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</si>
  <si>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</si>
  <si>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</si>
  <si>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</si>
  <si>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</si>
  <si>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</si>
  <si>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</si>
  <si>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</si>
  <si>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</si>
  <si>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</si>
  <si>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</si>
  <si>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</si>
  <si>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</si>
  <si>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</si>
  <si>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</si>
  <si>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</si>
  <si>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</si>
  <si>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</si>
  <si>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</si>
  <si>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</si>
  <si>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</si>
  <si>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</si>
  <si>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</si>
  <si>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</si>
  <si>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</si>
  <si>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</si>
  <si>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</si>
  <si>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</si>
  <si>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</si>
  <si>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</si>
  <si>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</si>
  <si>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</si>
  <si>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</si>
  <si>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</si>
  <si>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</si>
  <si>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</si>
  <si>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</si>
  <si>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</si>
  <si>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</si>
  <si>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</si>
  <si>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</si>
  <si>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</si>
  <si>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</si>
  <si>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</si>
  <si>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</si>
  <si>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</si>
  <si>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</si>
  <si>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</si>
  <si>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</si>
  <si>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</si>
  <si>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</si>
  <si>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</si>
  <si>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</si>
  <si>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</si>
  <si>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</si>
  <si>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</si>
  <si>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</si>
  <si>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</si>
  <si>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</si>
  <si>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</si>
  <si>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</si>
  <si>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</si>
  <si>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</si>
  <si>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</si>
  <si>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</si>
  <si>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</si>
  <si>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</si>
  <si>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</si>
  <si>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</si>
  <si>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</si>
  <si>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</si>
  <si>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</si>
  <si>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</si>
  <si>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</si>
  <si>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</si>
  <si>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</si>
  <si>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</si>
  <si>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</si>
  <si>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</si>
  <si>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</si>
  <si>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</si>
  <si>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</si>
  <si>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</si>
  <si>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</si>
  <si>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</si>
  <si>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</si>
  <si>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</si>
  <si>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</si>
  <si>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</si>
  <si>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</si>
  <si>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</si>
  <si>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</si>
  <si>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</si>
  <si>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</si>
  <si>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</si>
  <si>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</si>
  <si>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</si>
  <si>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</si>
  <si>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</si>
  <si>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</si>
  <si>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</si>
  <si>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</si>
  <si>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</si>
  <si>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</si>
  <si>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</si>
  <si>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</si>
  <si>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</si>
  <si>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</si>
  <si>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</si>
  <si>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</si>
  <si>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</si>
  <si>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</si>
  <si>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</si>
  <si>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</si>
  <si>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</si>
  <si>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</si>
  <si>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</si>
  <si>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</si>
  <si>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</si>
  <si>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</si>
  <si>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</si>
  <si>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</si>
  <si>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</si>
  <si>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</si>
  <si>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</si>
  <si>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</si>
  <si>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</si>
  <si>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</si>
  <si>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</si>
  <si>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</si>
  <si>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</si>
  <si>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</si>
  <si>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</si>
  <si>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</si>
  <si>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</si>
  <si>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</si>
  <si>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</si>
  <si>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</si>
  <si>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</si>
  <si>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</si>
  <si>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</si>
  <si>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</si>
  <si>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</si>
  <si>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</si>
  <si>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</si>
  <si>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</si>
  <si>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</si>
  <si>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</si>
  <si>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</si>
  <si>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</si>
  <si>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</si>
  <si>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</si>
  <si>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</si>
  <si>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</si>
  <si>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</si>
  <si>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</si>
  <si>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</si>
  <si>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</si>
  <si>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</si>
  <si>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</si>
  <si>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</si>
  <si>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</si>
  <si>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</si>
  <si>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</si>
  <si>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</si>
  <si>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</si>
  <si>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</si>
  <si>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</si>
  <si>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</si>
  <si>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</si>
  <si>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</si>
  <si>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</si>
  <si>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</si>
  <si>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</si>
  <si>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</si>
  <si>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</si>
  <si>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</si>
  <si>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</si>
  <si>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</si>
  <si>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</si>
  <si>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</si>
  <si>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</si>
  <si>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</si>
  <si>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</si>
  <si>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</si>
  <si>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</si>
  <si>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</si>
  <si>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</si>
  <si>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</si>
  <si>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</si>
  <si>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</si>
  <si>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</si>
  <si>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</si>
  <si>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</si>
  <si>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</si>
  <si>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</si>
  <si>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</si>
  <si>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</si>
  <si>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</si>
  <si>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</si>
  <si>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</si>
  <si>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</si>
  <si>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</si>
  <si>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</si>
  <si>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</si>
  <si>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</si>
  <si>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</si>
  <si>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</si>
  <si>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</si>
  <si>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</si>
  <si>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</si>
  <si>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</si>
  <si>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</si>
  <si>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</si>
  <si>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</si>
  <si>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</si>
  <si>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</si>
  <si>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</si>
  <si>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</si>
  <si>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</si>
  <si>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</si>
  <si>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</si>
  <si>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</si>
  <si>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</si>
  <si>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</si>
  <si>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</si>
  <si>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</si>
  <si>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</si>
  <si>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</si>
  <si>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</si>
  <si>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</si>
  <si>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</si>
  <si>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</si>
  <si>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</si>
  <si>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</si>
  <si>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</si>
  <si>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</si>
  <si>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</si>
  <si>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</si>
  <si>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</si>
  <si>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</si>
  <si>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</si>
  <si>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</si>
  <si>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</si>
  <si>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</si>
  <si>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</si>
  <si>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</si>
  <si>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</si>
  <si>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</si>
  <si>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</si>
  <si>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</si>
  <si>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</si>
  <si>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</si>
  <si>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</si>
  <si>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</si>
  <si>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</si>
  <si>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</si>
  <si>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</si>
  <si>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</si>
  <si>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</si>
  <si>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</si>
  <si>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</si>
  <si>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</si>
  <si>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</si>
  <si>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</si>
  <si>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</si>
  <si>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</si>
  <si>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</si>
  <si>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</si>
  <si>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</si>
  <si>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</si>
  <si>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</si>
  <si>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</si>
  <si>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</si>
  <si>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</si>
  <si>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</si>
  <si>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</si>
  <si>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</si>
  <si>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</si>
  <si>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</si>
  <si>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</si>
  <si>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</si>
  <si>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</si>
  <si>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</si>
  <si>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</si>
  <si>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</si>
  <si>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</si>
  <si>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</si>
  <si>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</si>
  <si>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</si>
  <si>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</si>
  <si>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</si>
  <si>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</si>
  <si>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</si>
  <si>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</si>
  <si>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</si>
  <si>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</si>
  <si>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</si>
  <si>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</si>
  <si>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</si>
  <si>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</si>
  <si>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</si>
  <si>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</si>
  <si>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</si>
  <si>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</si>
  <si>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</si>
  <si>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</si>
  <si>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</si>
  <si>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</si>
  <si>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</si>
  <si>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</si>
  <si>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</si>
  <si>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</si>
  <si>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</si>
  <si>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</si>
  <si>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</si>
  <si>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</si>
  <si>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</si>
  <si>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</si>
  <si>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</si>
  <si>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</si>
  <si>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</si>
  <si>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</si>
  <si>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</si>
  <si>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</si>
  <si>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</si>
  <si>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</si>
  <si>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</si>
  <si>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</si>
  <si>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</si>
  <si>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</si>
  <si>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</si>
  <si>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</si>
  <si>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</si>
  <si>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</si>
  <si>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</si>
  <si>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</si>
  <si>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</si>
  <si>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</si>
  <si>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</si>
  <si>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</si>
  <si>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</si>
  <si>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</si>
  <si>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</si>
  <si>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</si>
  <si>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</si>
  <si>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</si>
  <si>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</si>
  <si>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</si>
  <si>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</si>
  <si>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</si>
  <si>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</si>
  <si>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</si>
  <si>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</si>
  <si>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</si>
  <si>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</si>
  <si>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</si>
  <si>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</si>
  <si>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</si>
  <si>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</si>
  <si>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</si>
  <si>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</si>
  <si>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</si>
  <si>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</si>
  <si>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</si>
  <si>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</si>
  <si>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</si>
  <si>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</si>
  <si>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</si>
  <si>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</si>
  <si>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</si>
  <si>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</si>
  <si>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</si>
  <si>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</si>
  <si>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</si>
  <si>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</si>
  <si>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</si>
  <si>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</si>
  <si>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</si>
  <si>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</si>
  <si>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</si>
  <si>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</si>
  <si>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</si>
  <si>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</si>
  <si>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</si>
  <si>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</si>
  <si>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</si>
  <si>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</si>
  <si>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</si>
  <si>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</si>
  <si>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</si>
  <si>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</si>
  <si>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</si>
  <si>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</si>
  <si>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</si>
  <si>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</si>
  <si>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</si>
  <si>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</si>
  <si>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</si>
  <si>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</si>
  <si>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</si>
  <si>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</si>
  <si>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</si>
  <si>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</si>
  <si>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</si>
  <si>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</si>
  <si>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</si>
  <si>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</si>
  <si>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</si>
  <si>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</si>
  <si>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</si>
  <si>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</si>
  <si>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</si>
  <si>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</si>
  <si>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</si>
  <si>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</si>
  <si>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</si>
  <si>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</si>
  <si>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</si>
  <si>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</si>
  <si>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</si>
  <si>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</si>
  <si>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</si>
  <si>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</si>
  <si>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</si>
  <si>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</si>
  <si>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</si>
  <si>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</si>
  <si>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</si>
  <si>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</si>
  <si>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</si>
  <si>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</si>
  <si>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</si>
  <si>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</si>
  <si>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</si>
  <si>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</si>
  <si>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</si>
  <si>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</si>
  <si>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</si>
  <si>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</si>
  <si>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</si>
  <si>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</si>
  <si>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</si>
  <si>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</si>
  <si>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</si>
  <si>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</si>
  <si>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</si>
  <si>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</si>
  <si>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</si>
  <si>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</si>
  <si>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</si>
  <si>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</si>
  <si>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</si>
  <si>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</si>
  <si>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</si>
  <si>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</si>
  <si>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</si>
  <si>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</si>
  <si>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</si>
  <si>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</si>
  <si>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</si>
  <si>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</si>
  <si>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</si>
  <si>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</si>
  <si>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</si>
  <si>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</si>
  <si>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</si>
  <si>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</si>
  <si>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</si>
  <si>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</si>
  <si>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</si>
  <si>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</si>
  <si>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</si>
  <si>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</si>
  <si>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</si>
  <si>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</si>
  <si>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</si>
  <si>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</si>
  <si>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</si>
  <si>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</si>
  <si>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</si>
  <si>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</si>
  <si>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</si>
  <si>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</si>
  <si>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</si>
  <si>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</si>
  <si>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</si>
  <si>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</si>
  <si>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</si>
  <si>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</si>
  <si>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</si>
  <si>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</si>
  <si>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</si>
  <si>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</si>
  <si>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</si>
  <si>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</si>
  <si>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</si>
  <si>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</si>
  <si>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</si>
  <si>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</si>
  <si>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</si>
  <si>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</si>
  <si>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</si>
  <si>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</si>
  <si>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</si>
  <si>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</si>
  <si>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</si>
  <si>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</si>
  <si>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</si>
  <si>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</si>
  <si>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</si>
  <si>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</si>
  <si>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</si>
  <si>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</si>
  <si>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</si>
  <si>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</si>
  <si>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</si>
  <si>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</si>
  <si>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</si>
  <si>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</si>
  <si>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</si>
  <si>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</si>
  <si>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</si>
  <si>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</si>
  <si>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</si>
  <si>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</si>
  <si>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</si>
  <si>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</si>
  <si>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</si>
  <si>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</si>
  <si>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</si>
  <si>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</si>
  <si>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</si>
  <si>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</si>
  <si>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</si>
  <si>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</si>
  <si>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</si>
  <si>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</si>
  <si>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</si>
  <si>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</si>
  <si>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</si>
  <si>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</si>
  <si>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</si>
  <si>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</si>
  <si>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</si>
  <si>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</si>
  <si>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</si>
  <si>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</si>
  <si>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</si>
  <si>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</si>
  <si>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</si>
  <si>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</si>
  <si>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</si>
  <si>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</si>
  <si>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</si>
  <si>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</si>
  <si>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</si>
  <si>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</si>
  <si>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</si>
  <si>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</si>
  <si>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</si>
  <si>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</si>
  <si>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</si>
  <si>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</si>
  <si>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</si>
  <si>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</si>
  <si>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</si>
  <si>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</si>
  <si>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</si>
  <si>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</si>
  <si>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</si>
  <si>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</si>
  <si>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</si>
  <si>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</si>
  <si>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</si>
  <si>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</si>
  <si>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</si>
  <si>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</si>
  <si>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</si>
  <si>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</si>
  <si>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</si>
  <si>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</si>
  <si>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</si>
  <si>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</si>
  <si>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</si>
  <si>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</si>
  <si>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</si>
  <si>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</si>
  <si>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</si>
  <si>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</si>
  <si>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</si>
  <si>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</si>
  <si>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</si>
  <si>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</si>
  <si>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</si>
  <si>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</si>
  <si>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</si>
  <si>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</si>
  <si>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</si>
  <si>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</si>
  <si>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</si>
  <si>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</si>
  <si>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</si>
  <si>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</si>
  <si>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</si>
  <si>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</si>
  <si>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</si>
  <si>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</si>
  <si>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</si>
  <si>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</si>
  <si>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</si>
  <si>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</si>
  <si>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</si>
  <si>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</si>
  <si>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</si>
  <si>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</si>
  <si>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</si>
  <si>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</si>
  <si>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</si>
  <si>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</si>
  <si>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</si>
  <si>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</si>
  <si>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</si>
  <si>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</si>
  <si>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</si>
  <si>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</si>
  <si>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</si>
  <si>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</si>
  <si>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</si>
  <si>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</si>
  <si>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</si>
  <si>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</si>
  <si>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</si>
  <si>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</si>
  <si>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</si>
  <si>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</si>
  <si>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</si>
  <si>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</si>
  <si>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</si>
  <si>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</si>
  <si>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</si>
  <si>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</si>
  <si>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</si>
  <si>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</si>
  <si>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</si>
  <si>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</si>
  <si>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</si>
  <si>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</si>
  <si>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</si>
  <si>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</si>
  <si>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</si>
  <si>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</si>
  <si>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</si>
  <si>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</si>
  <si>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</si>
  <si>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</si>
  <si>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</si>
  <si>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</si>
  <si>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</si>
  <si>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</si>
  <si>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</si>
  <si>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</si>
  <si>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</si>
  <si>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</si>
  <si>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</si>
  <si>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</si>
  <si>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</si>
  <si>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</si>
  <si>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</si>
  <si>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</si>
  <si>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</si>
  <si>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</si>
  <si>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</si>
  <si>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</si>
  <si>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</si>
  <si>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</si>
  <si>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</si>
  <si>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</si>
  <si>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</si>
  <si>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</si>
  <si>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</si>
  <si>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</si>
  <si>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</si>
  <si>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</si>
  <si>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</si>
  <si>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</si>
  <si>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</si>
  <si>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</si>
  <si>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</si>
  <si>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</si>
  <si>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</si>
  <si>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</si>
  <si>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</si>
  <si>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</si>
  <si>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</si>
  <si>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</si>
  <si>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</si>
  <si>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</si>
  <si>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</si>
  <si>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</si>
  <si>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</si>
  <si>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</si>
  <si>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</si>
  <si>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</si>
  <si>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</si>
  <si>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</si>
  <si>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</si>
  <si>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</si>
  <si>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</si>
  <si>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</si>
  <si>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</si>
  <si>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</si>
  <si>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</si>
  <si>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</si>
  <si>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</si>
  <si>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</si>
  <si>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</si>
  <si>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</si>
  <si>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</si>
  <si>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</si>
  <si>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</si>
  <si>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</si>
  <si>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</si>
  <si>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</si>
  <si>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</si>
  <si>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</si>
  <si>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</si>
  <si>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</si>
  <si>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</si>
  <si>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</si>
  <si>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</si>
  <si>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</si>
  <si>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</si>
  <si>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</si>
  <si>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</si>
  <si>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</si>
  <si>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</si>
  <si>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</si>
  <si>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</si>
  <si>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</si>
  <si>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</si>
  <si>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</si>
  <si>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</si>
  <si>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</si>
  <si>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</si>
  <si>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</si>
  <si>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</si>
  <si>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</si>
  <si>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</si>
  <si>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</si>
  <si>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</si>
  <si>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</si>
  <si>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</si>
  <si>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</si>
  <si>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</si>
  <si>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</si>
  <si>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</si>
  <si>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</si>
  <si>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</si>
  <si>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</si>
  <si>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</si>
  <si>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</si>
  <si>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</si>
  <si>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</si>
  <si>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</si>
  <si>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</si>
  <si>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</si>
  <si>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</si>
  <si>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</si>
  <si>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</si>
  <si>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</si>
  <si>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</si>
  <si>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</si>
  <si>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</si>
  <si>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</si>
  <si>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</si>
  <si>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</si>
  <si>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</si>
  <si>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</si>
  <si>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</si>
  <si>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</si>
  <si>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</si>
  <si>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</si>
  <si>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</si>
  <si>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</si>
  <si>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</si>
  <si>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</si>
  <si>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</si>
  <si>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</si>
  <si>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</si>
  <si>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</si>
  <si>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</si>
  <si>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</si>
  <si>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</si>
  <si>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</si>
  <si>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</si>
  <si>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</si>
  <si>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</si>
  <si>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</si>
  <si>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</si>
  <si>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</si>
  <si>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</si>
  <si>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</si>
  <si>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</si>
  <si>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</si>
  <si>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</si>
  <si>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</si>
  <si>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</si>
  <si>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</si>
  <si>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</si>
  <si>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</si>
  <si>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</si>
  <si>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</si>
  <si>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</si>
  <si>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</si>
  <si>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</si>
  <si>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</si>
  <si>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</si>
  <si>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</si>
  <si>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</si>
  <si>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</si>
  <si>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</si>
  <si>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</si>
  <si>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</si>
  <si>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</si>
  <si>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</si>
  <si>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</si>
  <si>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</si>
  <si>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</si>
  <si>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</si>
  <si>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</si>
  <si>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</si>
  <si>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</si>
  <si>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</si>
  <si>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</si>
  <si>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</si>
  <si>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</si>
  <si>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</si>
  <si>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</si>
  <si>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</si>
  <si>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</si>
  <si>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</si>
  <si>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</si>
  <si>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</si>
  <si>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</si>
  <si>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</si>
  <si>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</si>
  <si>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</si>
  <si>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</si>
  <si>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</si>
  <si>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</si>
  <si>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</si>
  <si>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</si>
  <si>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</si>
  <si>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</si>
  <si>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</si>
  <si>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</si>
  <si>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</si>
  <si>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</si>
  <si>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</si>
  <si>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</si>
  <si>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</si>
  <si>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</si>
  <si>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</si>
  <si>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</si>
  <si>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</si>
  <si>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</si>
  <si>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</si>
  <si>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</si>
  <si>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</si>
  <si>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</si>
  <si>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</si>
  <si>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</si>
  <si>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</si>
  <si>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</si>
  <si>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</si>
  <si>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</si>
  <si>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</si>
  <si>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</si>
  <si>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</si>
  <si>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</si>
  <si>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</si>
  <si>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</si>
  <si>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</si>
  <si>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</si>
  <si>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</si>
  <si>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</si>
  <si>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</si>
  <si>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</si>
  <si>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</si>
  <si>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</si>
  <si>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</si>
  <si>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</si>
  <si>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</si>
  <si>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</si>
  <si>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</si>
  <si>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</si>
  <si>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</si>
  <si>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</si>
  <si>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</si>
  <si>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</si>
  <si>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</si>
  <si>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</si>
  <si>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</si>
  <si>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</si>
  <si>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</si>
  <si>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</si>
  <si>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</si>
  <si>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</si>
  <si>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</si>
  <si>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</si>
  <si>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</si>
  <si>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</si>
  <si>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</si>
  <si>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</si>
  <si>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</si>
  <si>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</si>
  <si>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</si>
  <si>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</si>
  <si>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</si>
  <si>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</si>
  <si>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</si>
  <si>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</si>
  <si>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</si>
  <si>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</si>
  <si>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</si>
  <si>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</si>
  <si>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</si>
  <si>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</si>
  <si>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</si>
  <si>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</si>
  <si>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</si>
  <si>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</si>
  <si>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</si>
  <si>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</si>
  <si>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</si>
  <si>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</si>
  <si>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</si>
  <si>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</si>
  <si>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</si>
  <si>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</si>
  <si>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</si>
  <si>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</si>
  <si>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</si>
  <si>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</si>
  <si>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</si>
  <si>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</si>
  <si>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</si>
  <si>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</si>
  <si>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</si>
  <si>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</si>
  <si>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</si>
  <si>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</si>
  <si>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</si>
  <si>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</si>
  <si>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</si>
  <si>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</si>
  <si>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</si>
  <si>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</si>
  <si>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</si>
  <si>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</si>
  <si>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</si>
  <si>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</si>
  <si>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</si>
  <si>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</si>
  <si>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</si>
  <si>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</si>
  <si>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</si>
  <si>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</si>
  <si>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</si>
  <si>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</si>
  <si>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</si>
  <si>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</si>
  <si>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</si>
  <si>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</si>
  <si>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</si>
  <si>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</si>
  <si>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</si>
  <si>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</si>
  <si>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</si>
  <si>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</si>
  <si>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</si>
  <si>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</si>
  <si>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</si>
  <si>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</si>
  <si>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</si>
  <si>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</si>
  <si>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</si>
  <si>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</si>
  <si>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</si>
  <si>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</si>
  <si>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</si>
  <si>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</si>
  <si>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</si>
  <si>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</si>
  <si>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</si>
  <si>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</si>
  <si>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</si>
  <si>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</si>
  <si>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</si>
  <si>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</si>
  <si>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</si>
  <si>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</si>
  <si>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</si>
  <si>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</si>
  <si>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</si>
  <si>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</si>
  <si>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</si>
  <si>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</si>
  <si>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</si>
  <si>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</si>
  <si>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</si>
  <si>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</si>
  <si>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</si>
  <si>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</si>
  <si>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</si>
  <si>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</si>
  <si>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</si>
  <si>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</si>
  <si>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</si>
  <si>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</si>
  <si>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</si>
  <si>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</si>
  <si>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</si>
  <si>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</si>
  <si>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</si>
  <si>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</si>
  <si>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</si>
  <si>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</si>
  <si>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</si>
  <si>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</si>
  <si>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</si>
  <si>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</si>
  <si>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</si>
  <si>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</si>
  <si>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</si>
  <si>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</si>
  <si>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</si>
  <si>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</si>
  <si>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</si>
  <si>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</si>
  <si>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</si>
  <si>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</si>
  <si>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</si>
  <si>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</si>
  <si>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</si>
  <si>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</si>
  <si>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</si>
  <si>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</si>
  <si>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</si>
  <si>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</si>
  <si>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</si>
  <si>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</si>
  <si>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</si>
  <si>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</si>
  <si>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</si>
  <si>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</si>
  <si>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</si>
  <si>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</si>
  <si>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</si>
  <si>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</si>
  <si>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</si>
  <si>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</si>
  <si>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</si>
  <si>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</si>
  <si>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</si>
  <si>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</si>
  <si>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</si>
  <si>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</si>
  <si>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</si>
  <si>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</si>
  <si>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</si>
  <si>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</si>
  <si>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</si>
  <si>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</si>
  <si>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</si>
  <si>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</si>
  <si>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</si>
  <si>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</si>
  <si>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</si>
  <si>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</si>
  <si>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</si>
  <si>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</si>
  <si>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</si>
  <si>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</si>
  <si>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</si>
  <si>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</si>
  <si>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</si>
  <si>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</si>
  <si>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</si>
  <si>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</si>
  <si>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</si>
  <si>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</si>
  <si>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</si>
  <si>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</si>
  <si>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</si>
  <si>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</si>
  <si>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</si>
  <si>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</si>
  <si>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</si>
  <si>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</si>
  <si>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</si>
  <si>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</si>
  <si>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</si>
  <si>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</si>
  <si>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</si>
  <si>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</si>
  <si>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</si>
  <si>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</si>
  <si>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</si>
  <si>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</si>
  <si>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</si>
  <si>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</si>
  <si>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</si>
  <si>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</si>
  <si>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</si>
  <si>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</si>
  <si>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</si>
  <si>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</si>
  <si>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</si>
  <si>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</si>
  <si>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</si>
  <si>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</si>
  <si>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</si>
  <si>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</si>
  <si>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</si>
  <si>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</si>
  <si>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</si>
  <si>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</si>
  <si>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</si>
  <si>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</si>
  <si>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</si>
  <si>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</si>
  <si>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</si>
  <si>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</si>
  <si>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</si>
  <si>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</si>
  <si>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</si>
  <si>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</si>
  <si>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</si>
  <si>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</si>
  <si>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</si>
  <si>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</si>
  <si>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</si>
  <si>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</si>
  <si>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</si>
  <si>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</si>
  <si>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</si>
  <si>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</si>
  <si>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</si>
  <si>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</si>
  <si>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</si>
  <si>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</si>
  <si>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</si>
  <si>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</si>
  <si>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</si>
  <si>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</si>
  <si>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</si>
  <si>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</si>
  <si>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</si>
  <si>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</si>
  <si>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</si>
  <si>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</si>
  <si>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</si>
  <si>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</si>
  <si>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</si>
  <si>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</si>
  <si>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</si>
  <si>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</si>
  <si>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</si>
  <si>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</si>
  <si>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</si>
  <si>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</si>
  <si>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</si>
  <si>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</si>
  <si>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</si>
  <si>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</si>
  <si>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</si>
  <si>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</si>
  <si>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</si>
  <si>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</si>
  <si>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</si>
  <si>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</si>
  <si>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</si>
  <si>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</si>
  <si>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</si>
  <si>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</si>
  <si>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</si>
  <si>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</si>
  <si>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</si>
  <si>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</si>
  <si>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</si>
  <si>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</si>
  <si>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</si>
  <si>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</si>
  <si>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</si>
  <si>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</si>
  <si>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</si>
  <si>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</si>
  <si>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</si>
  <si>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</si>
  <si>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</si>
  <si>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</si>
  <si>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</si>
  <si>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</si>
  <si>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</si>
  <si>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</si>
  <si>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</si>
  <si>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</si>
  <si>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</si>
  <si>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</si>
  <si>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</si>
  <si>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</si>
  <si>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</si>
  <si>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</si>
  <si>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</si>
  <si>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</si>
  <si>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</si>
  <si>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</si>
  <si>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</si>
  <si>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</si>
  <si>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</si>
  <si>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</si>
  <si>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</si>
  <si>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</si>
  <si>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</si>
  <si>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</si>
  <si>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</si>
  <si>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</si>
  <si>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</si>
  <si>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</si>
  <si>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</si>
  <si>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</si>
  <si>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</si>
  <si>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</si>
  <si>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</si>
  <si>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</si>
  <si>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</si>
  <si>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</si>
  <si>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</si>
  <si>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</si>
  <si>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</si>
  <si>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</si>
  <si>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</si>
  <si>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</si>
  <si>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</si>
  <si>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</si>
  <si>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</si>
  <si>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</si>
  <si>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</si>
  <si>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</si>
  <si>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</si>
  <si>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</si>
  <si>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</si>
  <si>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</si>
  <si>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</si>
  <si>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</si>
  <si>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</si>
  <si>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</si>
  <si>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</si>
  <si>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</si>
  <si>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</si>
  <si>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</si>
  <si>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</si>
  <si>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</si>
  <si>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</si>
  <si>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</si>
  <si>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</si>
  <si>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</si>
  <si>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</si>
  <si>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</si>
  <si>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</si>
  <si>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</si>
  <si>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</si>
  <si>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</si>
  <si>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</si>
  <si>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</si>
  <si>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</si>
  <si>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</si>
  <si>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</si>
  <si>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</si>
  <si>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</si>
  <si>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</si>
  <si>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</si>
  <si>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</si>
  <si>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</si>
  <si>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</si>
  <si>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</si>
  <si>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</si>
  <si>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</si>
  <si>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</si>
  <si>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</si>
  <si>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</si>
  <si>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</si>
  <si>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</si>
  <si>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</si>
  <si>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</si>
  <si>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</si>
  <si>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</si>
  <si>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</si>
  <si>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</si>
  <si>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</si>
  <si>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</si>
  <si>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</si>
  <si>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</si>
  <si>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</si>
  <si>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</si>
  <si>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</si>
  <si>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</si>
  <si>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</si>
  <si>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</si>
  <si>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</si>
  <si>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</si>
  <si>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</si>
  <si>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</si>
  <si>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</si>
  <si>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</si>
  <si>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</si>
  <si>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</si>
  <si>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</si>
  <si>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</si>
  <si>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</si>
  <si>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</si>
  <si>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</si>
  <si>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</si>
  <si>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</si>
  <si>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</si>
  <si>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</si>
  <si>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</si>
  <si>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</si>
  <si>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</si>
  <si>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</si>
  <si>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</si>
  <si>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</si>
  <si>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</si>
  <si>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</si>
  <si>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</si>
  <si>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</si>
  <si>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</si>
  <si>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</si>
  <si>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</si>
  <si>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</si>
  <si>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</si>
  <si>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</si>
  <si>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</si>
  <si>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</si>
  <si>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</si>
  <si>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</si>
  <si>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</si>
  <si>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</si>
  <si>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</si>
  <si>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</si>
  <si>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</si>
  <si>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</si>
  <si>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</si>
  <si>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</si>
  <si>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</si>
  <si>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</si>
  <si>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</si>
  <si>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</si>
  <si>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</si>
  <si>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</si>
  <si>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</si>
  <si>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</si>
  <si>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</si>
  <si>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</si>
  <si>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</si>
  <si>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</si>
  <si>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</si>
  <si>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</si>
  <si>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</si>
  <si>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</si>
  <si>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</si>
  <si>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</si>
  <si>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</si>
  <si>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</si>
  <si>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</si>
  <si>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</si>
  <si>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</si>
  <si>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</si>
  <si>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</si>
  <si>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</si>
  <si>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</si>
  <si>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</si>
  <si>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</si>
  <si>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</si>
  <si>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</si>
  <si>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</si>
  <si>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</si>
  <si>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</si>
  <si>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</si>
  <si>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</si>
  <si>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</si>
  <si>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</si>
  <si>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</si>
  <si>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</si>
  <si>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</si>
  <si>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</si>
  <si>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</si>
  <si>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</si>
  <si>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</si>
  <si>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</si>
  <si>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</si>
  <si>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</si>
  <si>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</si>
  <si>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</si>
  <si>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</si>
  <si>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</si>
  <si>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</si>
  <si>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</si>
  <si>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</si>
  <si>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</si>
  <si>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</si>
  <si>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</si>
  <si>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</si>
  <si>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</si>
  <si>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</si>
  <si>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</si>
  <si>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</si>
  <si>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</si>
  <si>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</si>
  <si>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</si>
  <si>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</si>
  <si>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</si>
  <si>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</si>
  <si>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</si>
  <si>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</si>
  <si>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</si>
  <si>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</si>
  <si>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</si>
  <si>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</si>
  <si>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</si>
  <si>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</si>
  <si>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</si>
  <si>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</si>
  <si>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</si>
  <si>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</si>
  <si>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</si>
  <si>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</si>
  <si>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</si>
  <si>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</si>
  <si>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</si>
  <si>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</si>
  <si>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</si>
  <si>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</si>
  <si>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</si>
  <si>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</si>
  <si>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</si>
  <si>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</si>
  <si>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</si>
  <si>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</si>
  <si>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</si>
  <si>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</si>
  <si>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</si>
  <si>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</si>
  <si>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</si>
  <si>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</si>
  <si>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</si>
  <si>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</si>
  <si>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</si>
  <si>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</si>
  <si>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</si>
  <si>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</si>
  <si>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</si>
  <si>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</si>
  <si>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</si>
  <si>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</si>
  <si>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</si>
  <si>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</si>
  <si>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</si>
  <si>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</si>
  <si>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</si>
  <si>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</si>
  <si>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</si>
  <si>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</si>
  <si>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</si>
  <si>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</si>
  <si>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</si>
  <si>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</si>
  <si>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</si>
  <si>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</si>
  <si>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</si>
  <si>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</si>
  <si>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</si>
  <si>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</si>
  <si>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</si>
  <si>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</si>
  <si>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</si>
  <si>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</si>
  <si>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</si>
  <si>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</si>
  <si>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</si>
  <si>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</si>
  <si>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</si>
  <si>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</si>
  <si>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</si>
  <si>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</si>
  <si>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</si>
  <si>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</si>
  <si>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</si>
  <si>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</si>
  <si>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</si>
  <si>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</si>
  <si>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</si>
  <si>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</si>
  <si>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</si>
  <si>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</si>
  <si>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</si>
  <si>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</si>
  <si>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</si>
  <si>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</si>
  <si>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</si>
  <si>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</si>
  <si>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</si>
  <si>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</si>
  <si>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</si>
  <si>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</si>
  <si>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</si>
  <si>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</si>
  <si>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</si>
  <si>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</si>
  <si>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</si>
  <si>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</si>
  <si>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</si>
  <si>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</si>
  <si>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</si>
  <si>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</si>
  <si>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</si>
  <si>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</si>
  <si>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</si>
  <si>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</si>
  <si>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</si>
  <si>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</si>
  <si>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</si>
  <si>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</si>
  <si>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</si>
  <si>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</si>
  <si>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</si>
  <si>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</si>
  <si>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</si>
  <si>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</si>
  <si>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</si>
  <si>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</si>
  <si>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</si>
  <si>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</si>
  <si>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</si>
  <si>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</si>
  <si>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</si>
  <si>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</si>
  <si>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</si>
  <si>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</si>
  <si>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</si>
  <si>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</si>
  <si>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</si>
  <si>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</si>
  <si>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</si>
  <si>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</si>
  <si>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</si>
  <si>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</si>
  <si>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</si>
  <si>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</si>
  <si>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</si>
  <si>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</si>
  <si>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</si>
  <si>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</si>
  <si>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</si>
  <si>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</si>
  <si>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</si>
  <si>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</si>
  <si>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</si>
  <si>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</si>
  <si>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</si>
  <si>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</si>
  <si>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</si>
  <si>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</si>
  <si>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</si>
  <si>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</si>
  <si>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</si>
  <si>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</si>
  <si>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</si>
  <si>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</si>
  <si>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</si>
  <si>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</si>
  <si>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</si>
  <si>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</si>
  <si>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</si>
  <si>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</si>
  <si>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</si>
  <si>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</si>
  <si>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</si>
  <si>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</si>
  <si>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</si>
  <si>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</si>
  <si>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</si>
  <si>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</si>
  <si>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</si>
  <si>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</si>
  <si>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</si>
  <si>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</si>
  <si>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</si>
  <si>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</si>
  <si>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</si>
  <si>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</si>
  <si>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</si>
  <si>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</si>
  <si>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</si>
  <si>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</si>
  <si>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</si>
  <si>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</si>
  <si>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</si>
  <si>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</si>
  <si>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</si>
  <si>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</si>
  <si>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</si>
  <si>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</si>
  <si>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</si>
  <si>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</si>
  <si>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</si>
  <si>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</si>
  <si>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</si>
  <si>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</si>
  <si>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</si>
  <si>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</si>
  <si>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</si>
  <si>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</si>
  <si>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</si>
  <si>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</si>
  <si>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</si>
  <si>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</si>
  <si>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</si>
  <si>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</si>
  <si>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</si>
  <si>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</si>
  <si>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</si>
  <si>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</si>
  <si>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</si>
  <si>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</si>
  <si>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</si>
  <si>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</si>
  <si>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</si>
  <si>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</si>
  <si>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</si>
  <si>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</si>
  <si>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</si>
  <si>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</si>
  <si>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</si>
  <si>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</si>
  <si>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</si>
  <si>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</si>
  <si>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</si>
  <si>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</si>
  <si>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</si>
  <si>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</si>
  <si>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</si>
  <si>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</si>
  <si>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</si>
  <si>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</si>
  <si>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</si>
  <si>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</si>
  <si>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</si>
  <si>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</si>
  <si>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</si>
  <si>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</si>
  <si>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</si>
  <si>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</si>
  <si>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</si>
  <si>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</si>
  <si>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</si>
  <si>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</si>
  <si>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</si>
  <si>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</si>
  <si>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</si>
  <si>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</si>
  <si>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</si>
  <si>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</si>
  <si>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</si>
  <si>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</si>
  <si>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</si>
  <si>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</si>
  <si>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</si>
  <si>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</si>
  <si>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</si>
  <si>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</si>
  <si>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</si>
  <si>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</si>
  <si>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</si>
  <si>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</si>
  <si>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</si>
  <si>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</si>
  <si>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</si>
  <si>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</si>
  <si>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</si>
  <si>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</si>
  <si>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</si>
  <si>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</si>
  <si>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</si>
  <si>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</si>
  <si>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</si>
  <si>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</si>
  <si>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</si>
  <si>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</si>
  <si>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</si>
  <si>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</si>
  <si>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</si>
  <si>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</si>
  <si>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</si>
  <si>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</si>
  <si>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</si>
  <si>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</si>
  <si>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</si>
  <si>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</si>
  <si>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</si>
  <si>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</si>
  <si>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</si>
  <si>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</si>
  <si>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</si>
  <si>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</si>
  <si>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</si>
  <si>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</si>
  <si>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</si>
  <si>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</si>
  <si>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</si>
  <si>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</si>
  <si>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</si>
  <si>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</si>
  <si>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</si>
  <si>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</si>
  <si>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</si>
  <si>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</si>
  <si>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</si>
  <si>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</si>
  <si>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</si>
  <si>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</si>
  <si>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</si>
  <si>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</si>
  <si>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</si>
  <si>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</si>
  <si>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</si>
  <si>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</si>
  <si>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</si>
  <si>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</si>
  <si>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</si>
  <si>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</si>
  <si>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</si>
  <si>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</si>
  <si>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</si>
  <si>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</si>
  <si>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</si>
  <si>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</si>
  <si>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</si>
  <si>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</si>
  <si>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</si>
  <si>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</si>
  <si>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</si>
  <si>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</si>
  <si>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</si>
  <si>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</si>
  <si>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</si>
  <si>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</si>
  <si>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</si>
  <si>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</si>
  <si>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</si>
  <si>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</si>
  <si>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</si>
  <si>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</si>
  <si>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</si>
  <si>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</si>
  <si>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</si>
  <si>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</si>
  <si>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</si>
  <si>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</si>
  <si>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</si>
  <si>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</si>
  <si>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</si>
  <si>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</si>
  <si>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</si>
  <si>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</si>
  <si>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</si>
  <si>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</si>
  <si>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</si>
  <si>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</si>
  <si>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</si>
  <si>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</si>
  <si>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</si>
  <si>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</si>
  <si>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</si>
  <si>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</si>
  <si>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</si>
  <si>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</si>
  <si>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</si>
  <si>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</si>
  <si>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</si>
  <si>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</si>
  <si>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</si>
  <si>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</si>
  <si>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</si>
  <si>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</si>
  <si>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</si>
  <si>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</si>
  <si>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</si>
  <si>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</si>
  <si>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</si>
  <si>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</si>
  <si>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</si>
  <si>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</si>
  <si>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</si>
  <si>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</si>
  <si>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</si>
  <si>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</si>
  <si>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</si>
  <si>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</si>
  <si>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</si>
  <si>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</si>
  <si>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</si>
  <si>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</si>
  <si>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</si>
  <si>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</si>
  <si>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</si>
  <si>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</si>
  <si>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</si>
  <si>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</si>
  <si>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</si>
  <si>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</si>
  <si>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</si>
  <si>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</si>
  <si>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</si>
  <si>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</si>
  <si>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</si>
  <si>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</si>
  <si>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</si>
  <si>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</si>
  <si>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</si>
  <si>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</si>
  <si>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</si>
  <si>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</si>
  <si>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</si>
  <si>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</si>
  <si>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</si>
  <si>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</si>
  <si>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</si>
  <si>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</si>
  <si>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</si>
  <si>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</si>
  <si>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</si>
  <si>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</si>
  <si>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</si>
  <si>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</si>
  <si>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</si>
  <si>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</si>
  <si>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</si>
  <si>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</si>
  <si>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</si>
  <si>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</si>
  <si>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</si>
  <si>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</si>
  <si>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</si>
  <si>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</si>
  <si>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</si>
  <si>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</si>
  <si>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</si>
  <si>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</si>
  <si>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</si>
  <si>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</si>
  <si>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</si>
  <si>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</si>
  <si>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</si>
  <si>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</si>
  <si>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</si>
  <si>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</si>
  <si>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</si>
  <si>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</si>
  <si>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</si>
  <si>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</si>
  <si>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</si>
  <si>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</si>
  <si>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</si>
  <si>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</si>
  <si>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</si>
  <si>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</si>
  <si>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</si>
  <si>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</si>
  <si>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</si>
  <si>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</si>
  <si>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</si>
  <si>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</si>
  <si>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</si>
  <si>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</si>
  <si>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</si>
  <si>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</si>
  <si>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</si>
  <si>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</si>
  <si>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</si>
  <si>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</si>
  <si>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</si>
  <si>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</si>
  <si>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</si>
  <si>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</si>
  <si>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</si>
  <si>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</si>
  <si>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</si>
  <si>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</si>
  <si>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</si>
  <si>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</si>
  <si>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</si>
  <si>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</si>
  <si>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</si>
  <si>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</si>
  <si>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</si>
  <si>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</si>
  <si>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</si>
  <si>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</si>
  <si>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</si>
  <si>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</si>
  <si>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</si>
  <si>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</si>
  <si>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</si>
  <si>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</si>
  <si>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</si>
  <si>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</si>
  <si>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</si>
  <si>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</si>
  <si>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</si>
  <si>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</si>
  <si>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</si>
  <si>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</si>
  <si>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</si>
  <si>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</si>
  <si>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</si>
  <si>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</si>
  <si>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</si>
  <si>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</si>
  <si>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</si>
  <si>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</si>
  <si>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</si>
  <si>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</si>
  <si>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</si>
  <si>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</si>
  <si>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</si>
  <si>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</si>
  <si>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</si>
  <si>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</si>
  <si>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</si>
  <si>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</si>
  <si>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</si>
  <si>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</si>
  <si>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</si>
  <si>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</si>
  <si>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</si>
  <si>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</si>
  <si>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</si>
  <si>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</si>
  <si>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</si>
  <si>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</si>
  <si>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</si>
  <si>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</si>
  <si>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</si>
  <si>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</si>
  <si>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</si>
  <si>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</si>
  <si>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</si>
  <si>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</si>
  <si>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</si>
  <si>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</si>
  <si>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</si>
  <si>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</si>
  <si>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</si>
  <si>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</si>
  <si>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</si>
  <si>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</si>
  <si>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</si>
  <si>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</si>
  <si>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</si>
  <si>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</si>
  <si>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</si>
  <si>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</si>
  <si>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</si>
  <si>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</si>
  <si>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</si>
  <si>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</si>
  <si>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</si>
  <si>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</si>
  <si>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</si>
  <si>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</si>
  <si>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</si>
  <si>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</si>
  <si>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</si>
  <si>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</si>
  <si>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</si>
  <si>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</si>
  <si>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</si>
  <si>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</si>
  <si>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</si>
  <si>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</si>
  <si>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</si>
  <si>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</si>
  <si>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</si>
  <si>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</si>
  <si>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</si>
  <si>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</si>
  <si>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</si>
  <si>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</si>
  <si>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</si>
  <si>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</si>
  <si>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</si>
  <si>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</si>
  <si>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</si>
  <si>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</si>
  <si>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</si>
  <si>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</si>
  <si>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</si>
  <si>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</si>
  <si>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</si>
  <si>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</si>
  <si>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</si>
  <si>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</si>
  <si>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</si>
  <si>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</si>
  <si>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</si>
  <si>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</si>
  <si>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</si>
  <si>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</si>
  <si>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</si>
  <si>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</si>
  <si>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</si>
  <si>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</si>
  <si>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</si>
  <si>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</si>
  <si>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</si>
  <si>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</si>
  <si>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</si>
  <si>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</si>
  <si>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</si>
  <si>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</si>
  <si>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</si>
  <si>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</si>
  <si>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</si>
  <si>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</si>
  <si>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</si>
  <si>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</si>
  <si>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</si>
  <si>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</si>
  <si>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</si>
  <si>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</si>
  <si>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</si>
  <si>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</si>
  <si>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</si>
  <si>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</si>
  <si>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</si>
  <si>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</si>
  <si>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</si>
  <si>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</si>
  <si>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</si>
  <si>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</si>
  <si>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</si>
  <si>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</si>
  <si>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</si>
  <si>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</si>
  <si>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</si>
  <si>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</si>
  <si>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</si>
  <si>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</si>
  <si>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</si>
  <si>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</si>
  <si>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</si>
  <si>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</si>
  <si>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</si>
  <si>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</si>
  <si>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</si>
  <si>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</si>
  <si>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</si>
  <si>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</si>
  <si>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</si>
  <si>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</si>
  <si>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</si>
  <si>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</si>
  <si>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</si>
  <si>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</si>
  <si>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</si>
  <si>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</si>
  <si>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</si>
  <si>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</si>
  <si>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</si>
  <si>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</si>
  <si>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</si>
  <si>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</si>
  <si>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</si>
  <si>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</si>
  <si>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</si>
  <si>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</si>
  <si>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</si>
  <si>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</si>
  <si>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</si>
  <si>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</si>
  <si>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</si>
  <si>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</si>
  <si>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</si>
  <si>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</si>
  <si>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</si>
  <si>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</si>
  <si>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</si>
  <si>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</si>
  <si>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</si>
  <si>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</si>
  <si>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</si>
  <si>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</si>
  <si>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</si>
  <si>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</si>
  <si>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</si>
  <si>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</si>
  <si>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</si>
  <si>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</si>
  <si>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</si>
  <si>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</si>
  <si>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</si>
  <si>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</si>
  <si>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</si>
  <si>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</si>
  <si>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</si>
  <si>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</si>
  <si>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</si>
  <si>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</si>
  <si>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</si>
  <si>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</si>
  <si>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</si>
  <si>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</si>
  <si>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</si>
  <si>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</si>
  <si>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</si>
  <si>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</si>
  <si>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</si>
  <si>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</si>
  <si>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</si>
  <si>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</si>
  <si>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</si>
  <si>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</si>
  <si>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</si>
  <si>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</si>
  <si>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</si>
  <si>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</si>
  <si>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</si>
  <si>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</si>
  <si>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</si>
  <si>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</si>
  <si>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</si>
  <si>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</si>
  <si>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</si>
  <si>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</si>
  <si>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</si>
  <si>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</si>
  <si>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</si>
  <si>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</si>
  <si>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</si>
  <si>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</si>
  <si>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</si>
  <si>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</si>
  <si>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</si>
  <si>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</si>
  <si>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</si>
  <si>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</si>
  <si>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</si>
  <si>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</si>
  <si>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</si>
  <si>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</si>
  <si>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</si>
  <si>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</si>
  <si>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</si>
  <si>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</si>
  <si>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</si>
  <si>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</si>
  <si>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</si>
  <si>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</si>
  <si>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</si>
  <si>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</si>
  <si>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</si>
  <si>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</si>
  <si>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</si>
  <si>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</si>
  <si>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</si>
  <si>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</si>
  <si>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</si>
  <si>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</si>
  <si>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</si>
  <si>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</si>
  <si>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</si>
  <si>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</si>
  <si>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</si>
  <si>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</si>
  <si>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</si>
  <si>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</si>
  <si>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</si>
  <si>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</si>
  <si>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</si>
  <si>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</si>
  <si>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</si>
  <si>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</si>
  <si>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</si>
  <si>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</si>
  <si>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</si>
  <si>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</si>
  <si>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</si>
  <si>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</si>
  <si>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</si>
  <si>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</si>
  <si>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</si>
  <si>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</si>
  <si>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</si>
  <si>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</si>
  <si>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</si>
  <si>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</si>
  <si>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</si>
  <si>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</si>
  <si>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</si>
  <si>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</si>
  <si>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</si>
  <si>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</si>
  <si>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</si>
  <si>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</si>
  <si>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</si>
  <si>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</si>
  <si>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</si>
  <si>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</si>
  <si>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</si>
  <si>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</si>
  <si>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</si>
  <si>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</si>
  <si>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</si>
  <si>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</si>
  <si>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</si>
  <si>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</si>
  <si>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</si>
  <si>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</si>
  <si>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</si>
  <si>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</si>
  <si>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</si>
  <si>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</si>
  <si>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</si>
  <si>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</si>
  <si>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</si>
  <si>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</si>
  <si>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</si>
  <si>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</si>
  <si>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</si>
  <si>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</si>
  <si>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</si>
  <si>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</si>
  <si>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</si>
  <si>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</si>
  <si>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</si>
  <si>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</si>
  <si>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</si>
  <si>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</si>
  <si>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</si>
  <si>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</si>
  <si>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</si>
  <si>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</si>
  <si>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</si>
  <si>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</si>
  <si>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</si>
  <si>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</si>
  <si>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</si>
  <si>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</si>
  <si>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</si>
  <si>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</si>
  <si>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</si>
  <si>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</si>
  <si>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</si>
  <si>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</si>
  <si>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</si>
  <si>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</si>
  <si>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</si>
  <si>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</si>
  <si>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</si>
  <si>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</si>
  <si>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</si>
  <si>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</si>
  <si>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</si>
  <si>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</si>
  <si>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</si>
  <si>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</si>
  <si>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</si>
  <si>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</si>
  <si>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</si>
  <si>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</si>
  <si>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</si>
  <si>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</si>
  <si>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</si>
  <si>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</si>
  <si>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</si>
  <si>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</si>
  <si>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</si>
  <si>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</si>
  <si>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</si>
  <si>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</si>
  <si>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</si>
  <si>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</si>
  <si>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</si>
  <si>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</si>
  <si>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</si>
  <si>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</si>
  <si>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</si>
  <si>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</si>
  <si>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</si>
  <si>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</si>
  <si>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</si>
  <si>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</si>
  <si>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</si>
  <si>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</si>
  <si>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</si>
  <si>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</si>
  <si>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</si>
  <si>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</si>
  <si>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</si>
  <si>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</si>
  <si>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</si>
  <si>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</si>
  <si>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</si>
  <si>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</si>
  <si>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</si>
  <si>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</si>
  <si>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</si>
  <si>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</si>
  <si>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</si>
  <si>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</si>
  <si>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</si>
  <si>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</si>
  <si>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</si>
  <si>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</si>
  <si>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</si>
  <si>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</si>
  <si>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</si>
  <si>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</si>
  <si>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</si>
  <si>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</si>
  <si>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</si>
  <si>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</si>
  <si>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</si>
  <si>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</si>
  <si>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</si>
  <si>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</si>
  <si>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</si>
  <si>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</si>
  <si>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</si>
  <si>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</si>
  <si>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</si>
  <si>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</si>
  <si>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</si>
  <si>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</si>
  <si>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</si>
  <si>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</si>
  <si>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</si>
  <si>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</si>
  <si>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</si>
  <si>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</si>
  <si>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</si>
  <si>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</si>
  <si>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</si>
  <si>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</si>
  <si>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</si>
  <si>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</si>
  <si>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</si>
  <si>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</si>
  <si>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</si>
  <si>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</si>
  <si>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</si>
  <si>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</si>
  <si>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</si>
  <si>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</si>
  <si>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</si>
  <si>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</si>
  <si>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</si>
  <si>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</si>
  <si>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</si>
  <si>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</si>
  <si>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</si>
  <si>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</si>
  <si>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</si>
  <si>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</si>
  <si>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</si>
  <si>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</si>
  <si>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</si>
  <si>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</si>
  <si>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</si>
  <si>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</si>
  <si>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</si>
  <si>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</si>
  <si>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</si>
  <si>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</si>
  <si>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</si>
  <si>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</si>
  <si>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</si>
  <si>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</si>
  <si>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</si>
  <si>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</si>
  <si>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</si>
  <si>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</si>
  <si>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</si>
  <si>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</si>
  <si>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</si>
  <si>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</si>
  <si>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</si>
  <si>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</si>
  <si>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</si>
  <si>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</si>
  <si>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</si>
  <si>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</si>
  <si>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</si>
  <si>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</si>
  <si>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</si>
  <si>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</si>
  <si>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</si>
  <si>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</si>
  <si>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</si>
  <si>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</si>
  <si>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</si>
  <si>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</si>
  <si>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</si>
  <si>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</si>
  <si>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</si>
  <si>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</si>
  <si>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</si>
  <si>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</si>
  <si>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</si>
  <si>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</si>
  <si>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</si>
  <si>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</si>
  <si>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</si>
  <si>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</si>
  <si>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</si>
  <si>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</si>
  <si>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</si>
  <si>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</si>
  <si>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</si>
  <si>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</si>
  <si>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</si>
  <si>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</si>
  <si>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</si>
  <si>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</si>
  <si>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</si>
  <si>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</si>
  <si>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</si>
  <si>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</si>
  <si>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</si>
  <si>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</si>
  <si>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</si>
  <si>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</si>
  <si>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</si>
  <si>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</si>
  <si>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</si>
  <si>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</si>
  <si>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</si>
  <si>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</si>
  <si>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</si>
  <si>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</si>
  <si>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</si>
  <si>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</si>
  <si>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</si>
  <si>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</si>
  <si>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</si>
  <si>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</si>
  <si>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</si>
  <si>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</si>
  <si>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</si>
  <si>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</si>
  <si>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</si>
  <si>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</si>
  <si>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</si>
  <si>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</si>
  <si>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</si>
  <si>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</si>
  <si>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</si>
  <si>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</si>
  <si>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</si>
  <si>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</si>
  <si>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</si>
  <si>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</si>
  <si>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</si>
  <si>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</si>
  <si>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</si>
  <si>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</si>
  <si>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</si>
  <si>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</si>
  <si>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</si>
  <si>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</si>
  <si>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</si>
  <si>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</si>
  <si>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</si>
  <si>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</si>
  <si>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</si>
  <si>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</si>
  <si>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</si>
  <si>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</si>
  <si>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</si>
  <si>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</si>
  <si>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</si>
  <si>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</si>
  <si>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</si>
  <si>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</si>
  <si>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</si>
  <si>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</si>
  <si>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</si>
  <si>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</si>
  <si>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</si>
  <si>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</si>
  <si>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</si>
  <si>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</si>
  <si>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</si>
  <si>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</si>
  <si>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</si>
  <si>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</si>
  <si>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</si>
  <si>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</si>
  <si>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</si>
  <si>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</si>
  <si>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</si>
  <si>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</si>
  <si>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</si>
  <si>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</si>
  <si>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</si>
  <si>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</si>
  <si>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</si>
  <si>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</si>
  <si>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</si>
  <si>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</si>
  <si>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</si>
  <si>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</si>
  <si>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</si>
  <si>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</si>
  <si>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</si>
  <si>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</si>
  <si>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</si>
  <si>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</si>
  <si>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</si>
  <si>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</si>
  <si>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</si>
  <si>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</si>
  <si>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</si>
  <si>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</si>
  <si>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</si>
  <si>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</si>
  <si>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</si>
  <si>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</si>
  <si>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</si>
  <si>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</si>
  <si>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</si>
  <si>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</si>
  <si>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</si>
  <si>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</si>
  <si>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</si>
  <si>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</si>
  <si>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</si>
  <si>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</si>
  <si>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</si>
  <si>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</si>
  <si>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</si>
  <si>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</si>
  <si>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</si>
  <si>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</si>
  <si>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</si>
  <si>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</si>
  <si>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</si>
  <si>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</si>
  <si>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</si>
  <si>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</si>
  <si>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</si>
  <si>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</si>
  <si>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</si>
  <si>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</si>
  <si>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</si>
  <si>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</si>
  <si>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</si>
  <si>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</si>
  <si>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</si>
  <si>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</si>
  <si>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</si>
  <si>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</si>
  <si>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</si>
  <si>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</si>
  <si>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</si>
  <si>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</si>
  <si>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</si>
  <si>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</si>
  <si>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</si>
  <si>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</si>
  <si>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</si>
  <si>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</si>
  <si>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</si>
  <si>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</si>
  <si>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</si>
  <si>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</si>
  <si>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</si>
  <si>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</si>
  <si>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</si>
  <si>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</si>
  <si>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</si>
  <si>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</si>
  <si>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</si>
  <si>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</si>
  <si>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</si>
  <si>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</si>
  <si>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</si>
  <si>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</si>
  <si>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</si>
  <si>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</si>
  <si>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</si>
  <si>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</si>
  <si>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</si>
  <si>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</si>
  <si>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</si>
  <si>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</si>
  <si>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</si>
  <si>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</si>
  <si>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</si>
  <si>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</si>
  <si>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</si>
  <si>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</si>
  <si>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</si>
  <si>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</si>
  <si>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</si>
  <si>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</si>
  <si>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</si>
  <si>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</si>
  <si>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</si>
  <si>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</si>
  <si>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</si>
  <si>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</si>
  <si>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</si>
  <si>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</si>
  <si>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</si>
  <si>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</si>
  <si>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</si>
  <si>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</si>
  <si>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</si>
  <si>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</si>
  <si>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</si>
  <si>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</si>
  <si>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</si>
  <si>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</si>
  <si>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</si>
  <si>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</si>
  <si>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</si>
  <si>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</si>
  <si>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</si>
  <si>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</si>
  <si>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</si>
  <si>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</si>
  <si>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</si>
  <si>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</si>
  <si>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</si>
  <si>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</si>
  <si>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</si>
  <si>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</si>
  <si>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</si>
  <si>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</si>
  <si>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</si>
  <si>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</si>
  <si>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</si>
  <si>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</si>
  <si>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</si>
  <si>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</si>
  <si>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</si>
  <si>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</si>
  <si>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</si>
  <si>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</si>
  <si>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</si>
  <si>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</si>
  <si>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</si>
  <si>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</si>
  <si>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</si>
  <si>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</si>
  <si>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</si>
  <si>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</si>
  <si>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</si>
  <si>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</si>
  <si>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</si>
  <si>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</si>
  <si>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</si>
  <si>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</si>
  <si>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</si>
  <si>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</si>
  <si>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</si>
  <si>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</si>
  <si>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</si>
  <si>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</si>
  <si>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</si>
  <si>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</si>
  <si>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</si>
  <si>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</si>
  <si>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</si>
  <si>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</si>
  <si>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</si>
  <si>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</si>
  <si>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</si>
  <si>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</si>
  <si>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</si>
  <si>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</si>
  <si>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</si>
  <si>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</si>
  <si>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</si>
  <si>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</si>
  <si>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</si>
  <si>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</si>
  <si>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</si>
  <si>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</si>
  <si>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</si>
  <si>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</si>
  <si>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</si>
  <si>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</si>
  <si>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</si>
  <si>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</si>
  <si>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</si>
  <si>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</si>
  <si>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</si>
  <si>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</si>
  <si>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</si>
  <si>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</si>
  <si>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</si>
  <si>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</si>
  <si>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</si>
  <si>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</si>
  <si>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</si>
  <si>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</si>
  <si>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</si>
  <si>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</si>
  <si>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</si>
  <si>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</si>
  <si>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</si>
  <si>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</si>
  <si>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</si>
  <si>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</si>
  <si>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</si>
  <si>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</si>
  <si>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</si>
  <si>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</si>
  <si>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</si>
  <si>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</si>
  <si>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</si>
  <si>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</si>
  <si>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</si>
  <si>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</si>
  <si>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</si>
  <si>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</si>
  <si>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</si>
  <si>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</si>
  <si>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</si>
  <si>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</si>
  <si>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</si>
  <si>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</si>
  <si>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</si>
  <si>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</si>
  <si>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</si>
  <si>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</si>
  <si>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</si>
  <si>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</si>
  <si>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</si>
  <si>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</si>
  <si>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</si>
  <si>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</si>
  <si>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</si>
  <si>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</si>
  <si>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</si>
  <si>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</si>
  <si>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</si>
  <si>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</si>
  <si>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</si>
  <si>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</si>
  <si>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</si>
  <si>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</si>
  <si>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</si>
  <si>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</si>
  <si>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</si>
  <si>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</si>
  <si>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</si>
  <si>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</si>
  <si>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</si>
  <si>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</si>
  <si>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</si>
  <si>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</si>
  <si>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</si>
  <si>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</si>
  <si>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</si>
  <si>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</si>
  <si>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</si>
  <si>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</si>
  <si>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</si>
  <si>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</si>
  <si>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</si>
  <si>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</si>
  <si>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</si>
  <si>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</si>
  <si>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</si>
  <si>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</si>
  <si>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</si>
  <si>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</si>
  <si>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</si>
  <si>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</si>
  <si>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</si>
  <si>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</si>
  <si>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</si>
  <si>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</si>
  <si>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</si>
  <si>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</si>
  <si>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</si>
  <si>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</si>
  <si>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</si>
  <si>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</si>
  <si>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</si>
  <si>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</si>
  <si>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</si>
  <si>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</si>
  <si>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</si>
  <si>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</si>
  <si>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</si>
  <si>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</si>
  <si>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</si>
  <si>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</si>
  <si>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</si>
  <si>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</si>
  <si>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</si>
  <si>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</si>
  <si>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</si>
  <si>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</si>
  <si>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</si>
  <si>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</si>
  <si>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</si>
  <si>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</si>
  <si>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</si>
  <si>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</si>
  <si>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</si>
  <si>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</si>
  <si>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</si>
  <si>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</si>
  <si>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</si>
  <si>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</si>
  <si>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</si>
  <si>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</si>
  <si>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</si>
  <si>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</si>
  <si>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</si>
  <si>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</si>
  <si>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</si>
  <si>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</si>
  <si>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</si>
  <si>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</si>
  <si>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</si>
  <si>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</si>
  <si>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</si>
  <si>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</si>
  <si>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</si>
  <si>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</si>
  <si>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</si>
  <si>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</si>
  <si>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</si>
  <si>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</si>
  <si>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</si>
  <si>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</si>
  <si>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</si>
  <si>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</si>
  <si>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</si>
  <si>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</si>
  <si>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</si>
  <si>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</si>
  <si>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</si>
  <si>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</si>
  <si>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</si>
  <si>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</si>
  <si>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</si>
  <si>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</si>
  <si>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</si>
  <si>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</si>
  <si>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</si>
  <si>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</si>
  <si>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</si>
  <si>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</si>
  <si>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</si>
  <si>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</si>
  <si>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</si>
  <si>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</si>
  <si>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</si>
  <si>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</si>
  <si>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</si>
  <si>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</si>
  <si>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</si>
  <si>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</si>
  <si>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</si>
  <si>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</si>
  <si>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</si>
  <si>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</si>
  <si>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</si>
  <si>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</si>
  <si>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</si>
  <si>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</si>
  <si>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</si>
  <si>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</si>
  <si>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</si>
  <si>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</si>
  <si>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</si>
  <si>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</si>
  <si>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</si>
  <si>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</si>
  <si>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</si>
  <si>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</si>
  <si>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</si>
  <si>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</si>
  <si>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</si>
  <si>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</si>
  <si>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</si>
  <si>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</si>
  <si>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</si>
  <si>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</si>
  <si>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</si>
  <si>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</si>
  <si>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</si>
  <si>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</si>
  <si>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</si>
  <si>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</si>
  <si>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</si>
  <si>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</si>
  <si>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</si>
  <si>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</si>
  <si>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</si>
  <si>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</si>
  <si>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</si>
  <si>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</si>
  <si>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</si>
  <si>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</si>
  <si>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</si>
  <si>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</si>
  <si>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</si>
  <si>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</si>
  <si>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</si>
  <si>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</si>
  <si>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</si>
  <si>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</si>
  <si>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</si>
  <si>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</si>
  <si>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</si>
  <si>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</si>
  <si>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</si>
  <si>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</si>
  <si>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</si>
  <si>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</si>
  <si>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</si>
  <si>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</si>
  <si>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</si>
  <si>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</si>
  <si>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</si>
  <si>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</si>
  <si>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</si>
  <si>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</si>
  <si>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</si>
  <si>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</si>
  <si>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</si>
  <si>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</si>
  <si>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</si>
  <si>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</si>
  <si>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</si>
  <si>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</si>
  <si>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</si>
  <si>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</si>
  <si>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</si>
  <si>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</si>
  <si>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</si>
  <si>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</si>
  <si>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</si>
  <si>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</si>
  <si>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</si>
  <si>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</si>
  <si>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</si>
  <si>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</si>
  <si>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</si>
  <si>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</si>
  <si>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</si>
  <si>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</si>
  <si>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</si>
  <si>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</si>
  <si>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</si>
  <si>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</si>
  <si>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</si>
  <si>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</si>
  <si>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</si>
  <si>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</si>
  <si>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</si>
  <si>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</si>
  <si>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</si>
  <si>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</si>
  <si>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</si>
  <si>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</si>
  <si>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</si>
  <si>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</si>
  <si>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</si>
  <si>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</si>
  <si>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</si>
  <si>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</si>
  <si>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</si>
  <si>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</si>
  <si>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</si>
  <si>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</si>
  <si>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</si>
  <si>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</si>
  <si>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</si>
  <si>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</si>
  <si>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</si>
  <si>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</si>
  <si>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</si>
  <si>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</si>
  <si>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</si>
  <si>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</si>
  <si>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</si>
  <si>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</si>
  <si>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</si>
  <si>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</si>
  <si>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</si>
  <si>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</si>
  <si>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</si>
  <si>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</si>
  <si>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</si>
  <si>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</si>
  <si>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</si>
  <si>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</si>
  <si>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</si>
  <si>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</si>
  <si>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</si>
  <si>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</si>
  <si>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</si>
  <si>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</si>
  <si>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</si>
  <si>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</si>
  <si>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</si>
  <si>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</si>
  <si>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</si>
  <si>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</si>
  <si>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</si>
  <si>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</si>
  <si>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</si>
  <si>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</si>
  <si>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</si>
  <si>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</si>
  <si>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</si>
  <si>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</si>
  <si>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</si>
  <si>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</si>
  <si>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</si>
  <si>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</si>
  <si>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</si>
  <si>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</si>
  <si>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</si>
  <si>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</si>
  <si>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</si>
  <si>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</si>
  <si>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</si>
  <si>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</si>
  <si>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</si>
  <si>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</si>
  <si>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</si>
  <si>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</si>
  <si>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</si>
  <si>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</si>
  <si>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</si>
  <si>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</si>
  <si>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</si>
  <si>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</si>
  <si>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</si>
  <si>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</si>
  <si>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</si>
  <si>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</si>
  <si>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</si>
  <si>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</si>
  <si>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</si>
  <si>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</si>
  <si>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</si>
  <si>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</si>
  <si>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</si>
  <si>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</si>
  <si>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</si>
  <si>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</si>
  <si>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</si>
  <si>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</si>
  <si>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</si>
  <si>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</si>
  <si>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</si>
  <si>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</si>
  <si>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</si>
  <si>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</si>
  <si>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</si>
  <si>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</si>
  <si>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</si>
  <si>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</si>
  <si>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</si>
  <si>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</si>
  <si>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</si>
  <si>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</si>
  <si>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</si>
  <si>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</si>
  <si>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</si>
  <si>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</si>
  <si>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</si>
  <si>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</si>
  <si>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</si>
  <si>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</si>
  <si>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</si>
  <si>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</si>
  <si>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</si>
  <si>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</si>
  <si>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</si>
  <si>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</si>
  <si>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</si>
  <si>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</si>
  <si>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</si>
  <si>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</si>
  <si>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</si>
  <si>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</si>
  <si>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</si>
  <si>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</si>
  <si>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</si>
  <si>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</si>
  <si>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</si>
  <si>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</si>
  <si>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</si>
  <si>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</si>
  <si>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</si>
  <si>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</si>
  <si>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</si>
  <si>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</si>
  <si>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</si>
  <si>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</si>
  <si>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</si>
  <si>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</si>
  <si>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</si>
  <si>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</si>
  <si>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</si>
  <si>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</si>
  <si>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</si>
  <si>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</si>
  <si>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</si>
  <si>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</si>
  <si>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</si>
  <si>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</si>
  <si>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</si>
  <si>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</si>
  <si>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</si>
  <si>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</si>
  <si>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</si>
  <si>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</si>
  <si>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</si>
  <si>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</si>
  <si>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</si>
  <si>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</si>
  <si>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</si>
  <si>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</si>
  <si>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</si>
  <si>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</si>
  <si>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</si>
  <si>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</si>
  <si>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</si>
  <si>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</si>
  <si>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</si>
  <si>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</si>
  <si>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</si>
  <si>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</si>
  <si>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</si>
  <si>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</si>
  <si>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</si>
  <si>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</si>
  <si>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</si>
  <si>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</si>
  <si>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</si>
  <si>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</si>
  <si>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</si>
  <si>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</si>
  <si>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</si>
  <si>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</si>
  <si>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</si>
  <si>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</si>
  <si>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</si>
  <si>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</si>
  <si>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</si>
  <si>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</si>
  <si>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</si>
  <si>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</si>
  <si>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</si>
  <si>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</si>
  <si>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</si>
  <si>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</si>
  <si>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</si>
  <si>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</si>
  <si>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</si>
  <si>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</si>
  <si>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</si>
  <si>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</si>
  <si>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</si>
  <si>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</si>
  <si>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</si>
  <si>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</si>
  <si>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</si>
  <si>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</si>
  <si>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</si>
  <si>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</si>
  <si>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</si>
  <si>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</si>
  <si>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</si>
  <si>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</si>
  <si>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</si>
  <si>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</si>
  <si>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</si>
  <si>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</si>
  <si>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</si>
  <si>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</si>
  <si>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</si>
  <si>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</si>
  <si>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</si>
  <si>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</si>
  <si>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</si>
  <si>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</si>
  <si>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</si>
  <si>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</si>
  <si>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</si>
  <si>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</si>
  <si>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</si>
  <si>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</si>
  <si>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</si>
  <si>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</si>
  <si>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</si>
  <si>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</si>
  <si>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</si>
  <si>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</si>
  <si>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</si>
  <si>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</si>
  <si>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</si>
  <si>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</si>
  <si>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</si>
  <si>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</si>
  <si>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</si>
  <si>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</si>
  <si>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</si>
  <si>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</si>
  <si>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</si>
  <si>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</si>
  <si>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</si>
  <si>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</si>
  <si>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</si>
  <si>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</si>
  <si>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</si>
  <si>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</si>
  <si>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</si>
  <si>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</si>
  <si>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</si>
  <si>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</si>
  <si>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</si>
  <si>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</si>
  <si>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</si>
  <si>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</si>
  <si>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</si>
  <si>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</si>
  <si>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</si>
  <si>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</si>
  <si>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</si>
  <si>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</si>
  <si>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</si>
  <si>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</si>
  <si>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</si>
  <si>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</si>
  <si>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</si>
  <si>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</si>
  <si>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</si>
  <si>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</si>
  <si>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</si>
  <si>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</si>
  <si>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</si>
  <si>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</si>
  <si>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</si>
  <si>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</si>
  <si>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</si>
  <si>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</si>
  <si>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</si>
  <si>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</si>
  <si>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</si>
  <si>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</si>
  <si>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</si>
  <si>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</si>
  <si>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</si>
  <si>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</si>
  <si>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</si>
  <si>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</si>
  <si>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</si>
  <si>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</si>
  <si>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</si>
  <si>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</si>
  <si>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</si>
  <si>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</si>
  <si>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</si>
  <si>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</si>
  <si>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</si>
  <si>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</si>
  <si>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</si>
  <si>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</si>
  <si>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</si>
  <si>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</si>
  <si>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</si>
  <si>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</si>
  <si>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</si>
  <si>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</si>
  <si>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</si>
  <si>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</si>
  <si>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</si>
  <si>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</si>
  <si>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</si>
  <si>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</si>
  <si>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</si>
  <si>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</si>
  <si>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</si>
  <si>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</si>
  <si>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</si>
  <si>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</si>
  <si>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</si>
  <si>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</si>
  <si>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</si>
  <si>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</si>
  <si>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</si>
  <si>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</si>
  <si>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</si>
  <si>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</si>
  <si>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</si>
  <si>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</si>
  <si>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</si>
  <si>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</si>
  <si>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</si>
  <si>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</si>
  <si>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</si>
  <si>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</si>
  <si>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</si>
  <si>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</si>
  <si>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</si>
  <si>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</si>
  <si>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</si>
  <si>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</si>
  <si>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</si>
  <si>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</si>
  <si>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</si>
  <si>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</si>
  <si>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</si>
  <si>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</si>
  <si>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</si>
  <si>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</si>
  <si>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</si>
  <si>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</si>
  <si>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</si>
  <si>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</si>
  <si>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</si>
  <si>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</si>
  <si>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</si>
  <si>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</si>
  <si>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</si>
  <si>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</si>
  <si>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</si>
  <si>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</si>
  <si>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</si>
  <si>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</si>
  <si>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</si>
  <si>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</si>
  <si>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</si>
  <si>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</si>
  <si>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</si>
  <si>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</si>
  <si>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</si>
  <si>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</si>
  <si>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</si>
  <si>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</si>
  <si>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</si>
  <si>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</si>
  <si>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</si>
  <si>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</si>
  <si>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</si>
  <si>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</si>
  <si>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</si>
  <si>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</si>
  <si>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</si>
  <si>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</si>
  <si>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</si>
  <si>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</si>
  <si>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</si>
  <si>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</si>
  <si>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</si>
  <si>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</si>
  <si>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</si>
  <si>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</si>
  <si>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</si>
  <si>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</si>
  <si>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</si>
  <si>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</si>
  <si>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</si>
  <si>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</si>
  <si>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</si>
  <si>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</si>
  <si>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</si>
  <si>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</si>
  <si>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</si>
  <si>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</si>
  <si>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</si>
  <si>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</si>
  <si>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</si>
  <si>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</si>
  <si>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</si>
  <si>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</si>
  <si>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</si>
  <si>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</si>
  <si>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</si>
  <si>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</si>
  <si>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</si>
  <si>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</si>
  <si>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</si>
  <si>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</si>
  <si>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</si>
  <si>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</si>
  <si>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</si>
  <si>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</si>
  <si>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</si>
  <si>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</si>
  <si>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</si>
  <si>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</si>
  <si>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</si>
  <si>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</si>
  <si>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</si>
  <si>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</si>
  <si>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</si>
  <si>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</si>
  <si>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</si>
  <si>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</si>
  <si>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</si>
  <si>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</si>
  <si>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</si>
  <si>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</si>
  <si>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</si>
  <si>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</si>
  <si>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</si>
  <si>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</si>
  <si>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</si>
  <si>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</si>
  <si>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</si>
  <si>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</si>
  <si>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</si>
  <si>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</si>
  <si>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</si>
  <si>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</si>
  <si>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</si>
  <si>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</si>
  <si>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</si>
  <si>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</si>
  <si>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</si>
  <si>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</si>
  <si>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</si>
  <si>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</si>
  <si>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</si>
  <si>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</si>
  <si>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</si>
  <si>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</si>
  <si>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</si>
  <si>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</si>
  <si>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</si>
  <si>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</si>
  <si>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</si>
  <si>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</si>
  <si>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</si>
  <si>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</si>
  <si>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</si>
  <si>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</si>
  <si>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</si>
  <si>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</si>
  <si>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</si>
  <si>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</si>
  <si>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</si>
  <si>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</si>
  <si>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</si>
  <si>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</si>
  <si>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</si>
  <si>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</si>
  <si>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</si>
  <si>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</si>
  <si>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</si>
  <si>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</si>
  <si>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</si>
  <si>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</si>
  <si>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</si>
  <si>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</si>
  <si>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</si>
  <si>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</si>
  <si>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</si>
  <si>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</si>
  <si>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</si>
  <si>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</si>
  <si>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</si>
  <si>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</si>
  <si>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</si>
  <si>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</si>
  <si>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</si>
  <si>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</si>
  <si>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</si>
  <si>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</si>
  <si>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</si>
  <si>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</si>
  <si>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</si>
  <si>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</si>
  <si>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</si>
  <si>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</si>
  <si>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</si>
  <si>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</si>
  <si>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</si>
  <si>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</si>
  <si>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</si>
  <si>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</si>
  <si>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</si>
  <si>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</si>
  <si>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</si>
  <si>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</si>
  <si>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</si>
  <si>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</si>
  <si>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</si>
  <si>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</si>
  <si>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</si>
  <si>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</si>
  <si>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</si>
  <si>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</si>
  <si>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</si>
  <si>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</si>
  <si>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</si>
  <si>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</si>
  <si>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</si>
  <si>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</si>
  <si>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</si>
  <si>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</si>
  <si>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</si>
  <si>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</si>
  <si>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</si>
  <si>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</si>
  <si>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</si>
  <si>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</si>
  <si>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</si>
  <si>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</si>
  <si>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</si>
  <si>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</si>
  <si>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</si>
  <si>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</si>
  <si>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</si>
  <si>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</si>
  <si>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</si>
  <si>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</si>
  <si>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</si>
  <si>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</si>
  <si>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</si>
  <si>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</si>
  <si>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</si>
  <si>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</si>
  <si>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</si>
  <si>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</si>
  <si>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</si>
  <si>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</si>
  <si>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</si>
  <si>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</si>
  <si>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</si>
  <si>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</si>
  <si>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</si>
  <si>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</si>
  <si>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</si>
  <si>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</si>
  <si>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</si>
  <si>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</si>
  <si>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</si>
  <si>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</si>
  <si>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</si>
  <si>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</si>
  <si>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</si>
  <si>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</si>
  <si>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</si>
  <si>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</si>
  <si>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</si>
  <si>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</si>
  <si>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</si>
  <si>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</si>
  <si>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</si>
  <si>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</si>
  <si>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</si>
  <si>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</si>
  <si>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</si>
  <si>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</si>
  <si>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</si>
  <si>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</si>
  <si>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</si>
  <si>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</si>
  <si>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</si>
  <si>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</si>
  <si>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</si>
  <si>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</si>
  <si>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</si>
  <si>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</si>
  <si>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</si>
  <si>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</si>
  <si>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</si>
  <si>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</si>
  <si>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</si>
  <si>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</si>
  <si>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</si>
  <si>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</si>
  <si>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</si>
  <si>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</si>
  <si>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</si>
  <si>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</si>
  <si>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</si>
  <si>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</si>
  <si>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</si>
  <si>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</si>
  <si>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</si>
  <si>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</si>
  <si>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</si>
  <si>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</si>
  <si>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</si>
  <si>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</si>
  <si>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</si>
  <si>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</si>
  <si>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</si>
  <si>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</si>
  <si>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</si>
  <si>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</si>
  <si>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</si>
  <si>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</si>
  <si>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</si>
  <si>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</si>
  <si>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</si>
  <si>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</si>
  <si>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</si>
  <si>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</si>
  <si>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</si>
  <si>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</si>
  <si>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</si>
  <si>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</si>
  <si>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</si>
  <si>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</si>
  <si>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</si>
  <si>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</si>
  <si>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</si>
  <si>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</si>
  <si>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</si>
  <si>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</si>
  <si>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</si>
  <si>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</si>
  <si>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</si>
  <si>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</si>
  <si>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</si>
  <si>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</si>
  <si>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</si>
  <si>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</si>
  <si>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</si>
  <si>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</si>
  <si>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</si>
  <si>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</si>
  <si>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</si>
  <si>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</si>
  <si>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</si>
  <si>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</si>
  <si>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</si>
  <si>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</si>
  <si>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</si>
  <si>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</si>
  <si>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</si>
  <si>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</si>
  <si>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</si>
  <si>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</si>
  <si>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</si>
  <si>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</si>
  <si>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</si>
  <si>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</si>
  <si>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</si>
  <si>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</si>
  <si>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</si>
  <si>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</si>
  <si>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</si>
  <si>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</si>
  <si>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</si>
  <si>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</si>
  <si>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</si>
  <si>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</si>
  <si>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</si>
  <si>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</si>
  <si>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</si>
  <si>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</si>
  <si>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</si>
  <si>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</si>
  <si>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</si>
  <si>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</si>
  <si>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</si>
  <si>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</si>
  <si>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</si>
  <si>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</si>
  <si>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</si>
  <si>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</si>
  <si>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</si>
  <si>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</si>
  <si>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</si>
  <si>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</si>
  <si>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</si>
  <si>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</si>
  <si>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</si>
  <si>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</si>
  <si>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</si>
  <si>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</si>
  <si>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</si>
  <si>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</si>
  <si>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</si>
  <si>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</si>
  <si>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</si>
  <si>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</si>
  <si>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</si>
  <si>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</si>
  <si>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</si>
  <si>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</si>
  <si>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</si>
  <si>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</si>
  <si>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</si>
  <si>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</si>
  <si>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</si>
  <si>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</si>
  <si>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</si>
  <si>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</si>
  <si>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</si>
  <si>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</si>
  <si>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</si>
  <si>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</si>
  <si>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</si>
  <si>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</si>
  <si>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</si>
  <si>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</si>
  <si>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</si>
  <si>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</si>
  <si>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</si>
  <si>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</si>
  <si>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</si>
  <si>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</si>
  <si>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</si>
  <si>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</si>
  <si>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</si>
  <si>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</si>
  <si>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</si>
  <si>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</si>
  <si>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</si>
  <si>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</si>
  <si>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</si>
  <si>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</si>
  <si>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</si>
  <si>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</si>
  <si>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</si>
  <si>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</si>
  <si>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</si>
  <si>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</si>
  <si>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</si>
  <si>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</si>
  <si>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</si>
  <si>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</si>
  <si>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</si>
  <si>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</si>
  <si>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</si>
  <si>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</si>
  <si>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</si>
  <si>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</si>
  <si>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</si>
  <si>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</si>
  <si>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</si>
  <si>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</si>
  <si>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</si>
  <si>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</si>
  <si>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</si>
  <si>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</si>
  <si>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</si>
  <si>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</si>
  <si>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</si>
  <si>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</si>
  <si>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</si>
  <si>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</si>
  <si>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</si>
  <si>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</si>
  <si>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</si>
  <si>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</si>
  <si>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</si>
  <si>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</si>
  <si>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</si>
  <si>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</si>
  <si>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</si>
  <si>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</si>
  <si>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</si>
  <si>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</si>
  <si>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</si>
  <si>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</si>
  <si>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</si>
  <si>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</si>
  <si>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</si>
  <si>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</si>
  <si>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</si>
  <si>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</si>
  <si>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</si>
  <si>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</si>
  <si>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</si>
  <si>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</si>
  <si>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</si>
  <si>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</si>
  <si>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</si>
  <si>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</si>
  <si>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</si>
  <si>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</si>
  <si>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</si>
  <si>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</si>
  <si>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</si>
  <si>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</si>
  <si>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</si>
  <si>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</si>
  <si>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</si>
  <si>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</si>
  <si>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</si>
  <si>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</si>
  <si>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</si>
  <si>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</si>
  <si>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</si>
  <si>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</si>
  <si>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</si>
  <si>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</si>
  <si>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</si>
  <si>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</si>
  <si>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</si>
  <si>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</si>
  <si>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</si>
  <si>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</si>
  <si>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</si>
  <si>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</si>
  <si>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</si>
  <si>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</si>
  <si>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</si>
  <si>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</si>
  <si>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</si>
  <si>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</si>
  <si>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</si>
  <si>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</si>
  <si>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</si>
  <si>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</si>
  <si>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</si>
  <si>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</si>
  <si>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</si>
  <si>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</si>
  <si>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</si>
  <si>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</si>
  <si>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</si>
  <si>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</si>
  <si>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</si>
  <si>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</si>
  <si>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</si>
  <si>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</si>
  <si>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</si>
  <si>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</si>
  <si>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</si>
  <si>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</si>
  <si>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</si>
  <si>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</si>
  <si>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</si>
  <si>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</si>
  <si>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</si>
  <si>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</si>
  <si>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</si>
  <si>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</si>
  <si>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</si>
  <si>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</si>
  <si>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</si>
  <si>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</si>
  <si>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</si>
  <si>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</si>
  <si>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</si>
  <si>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</si>
  <si>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</si>
  <si>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</si>
  <si>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</si>
  <si>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</si>
  <si>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</si>
  <si>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</si>
  <si>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</si>
  <si>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</si>
  <si>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</si>
  <si>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</si>
  <si>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</si>
  <si>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</si>
  <si>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</si>
  <si>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</si>
  <si>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</si>
  <si>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</si>
  <si>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</si>
  <si>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</si>
  <si>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</si>
  <si>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</si>
  <si>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</si>
  <si>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</si>
  <si>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</si>
  <si>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</si>
  <si>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</si>
  <si>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</si>
  <si>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</si>
  <si>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</si>
  <si>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</si>
  <si>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</si>
  <si>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</si>
  <si>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</si>
  <si>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</si>
  <si>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</si>
  <si>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</si>
  <si>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</si>
  <si>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</si>
  <si>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</si>
  <si>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</si>
  <si>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</si>
  <si>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</si>
  <si>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</si>
  <si>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</si>
  <si>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</si>
  <si>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</si>
  <si>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</si>
  <si>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</si>
  <si>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</si>
  <si>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</si>
  <si>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</si>
  <si>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</si>
  <si>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</si>
  <si>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</si>
  <si>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</si>
  <si>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</si>
  <si>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</si>
  <si>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</si>
  <si>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</si>
  <si>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</si>
  <si>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</si>
  <si>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</si>
  <si>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</si>
  <si>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</si>
  <si>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</si>
  <si>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</si>
  <si>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</si>
  <si>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</si>
  <si>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</si>
  <si>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</si>
  <si>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</si>
  <si>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</si>
  <si>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</si>
  <si>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</si>
  <si>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</si>
  <si>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</si>
  <si>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</si>
  <si>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</si>
  <si>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</si>
  <si>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</si>
  <si>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</si>
  <si>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</si>
  <si>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</si>
  <si>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</si>
  <si>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</si>
  <si>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</si>
  <si>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</si>
  <si>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</si>
  <si>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</si>
  <si>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</si>
  <si>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</si>
  <si>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</si>
  <si>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</si>
  <si>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</si>
  <si>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</si>
  <si>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</si>
  <si>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</si>
  <si>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</si>
  <si>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</si>
  <si>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</si>
  <si>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</si>
  <si>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</si>
  <si>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</si>
  <si>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</si>
  <si>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</si>
  <si>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</si>
  <si>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</si>
  <si>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</si>
  <si>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</si>
  <si>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</si>
  <si>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</si>
  <si>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</si>
  <si>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</si>
  <si>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</si>
  <si>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</si>
  <si>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</si>
  <si>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</si>
  <si>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</si>
  <si>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</si>
  <si>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</si>
  <si>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</si>
  <si>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</si>
  <si>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</si>
  <si>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</si>
  <si>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</si>
  <si>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</si>
  <si>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</si>
  <si>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</si>
  <si>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</si>
  <si>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</si>
  <si>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</si>
  <si>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</si>
  <si>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</si>
  <si>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</si>
  <si>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</si>
  <si>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</si>
  <si>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</si>
  <si>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</si>
  <si>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</si>
  <si>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</si>
  <si>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</si>
  <si>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</si>
  <si>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</si>
  <si>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</si>
  <si>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</si>
  <si>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</si>
  <si>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</si>
  <si>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</si>
  <si>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</si>
  <si>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</si>
  <si>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</si>
  <si>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</si>
  <si>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</si>
  <si>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</si>
  <si>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</si>
  <si>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</si>
  <si>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</si>
  <si>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</si>
  <si>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</si>
  <si>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</si>
  <si>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</si>
  <si>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</si>
  <si>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</si>
  <si>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</si>
  <si>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</si>
  <si>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</si>
  <si>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</si>
  <si>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</si>
  <si>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</si>
  <si>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</si>
  <si>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</si>
  <si>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</si>
  <si>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</si>
  <si>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</si>
  <si>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</si>
  <si>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</si>
  <si>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</si>
  <si>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</si>
  <si>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</si>
  <si>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</si>
  <si>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</si>
  <si>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</si>
  <si>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</si>
  <si>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</si>
  <si>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</si>
  <si>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</si>
  <si>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</si>
  <si>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</si>
  <si>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</si>
  <si>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</si>
  <si>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</si>
  <si>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</si>
  <si>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</si>
  <si>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</si>
  <si>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</si>
  <si>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</si>
  <si>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</si>
  <si>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</si>
  <si>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</si>
  <si>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</si>
  <si>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</si>
  <si>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</si>
  <si>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</si>
  <si>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</si>
  <si>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</si>
  <si>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</si>
  <si>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</si>
  <si>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</si>
  <si>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</si>
  <si>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</si>
  <si>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</si>
  <si>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</si>
  <si>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</si>
  <si>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</si>
  <si>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</si>
  <si>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</si>
  <si>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</si>
  <si>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</si>
  <si>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</si>
  <si>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</si>
  <si>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</si>
  <si>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</si>
  <si>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</si>
  <si>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</si>
  <si>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</si>
  <si>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</si>
  <si>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</si>
  <si>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</si>
  <si>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</si>
  <si>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</si>
  <si>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</si>
  <si>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</si>
  <si>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</si>
  <si>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</si>
  <si>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</si>
  <si>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</si>
  <si>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</si>
  <si>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</si>
  <si>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</si>
  <si>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</si>
  <si>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</si>
  <si>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</si>
  <si>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</si>
  <si>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</si>
  <si>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</si>
  <si>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</si>
  <si>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</si>
  <si>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</si>
  <si>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</si>
  <si>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</si>
  <si>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</si>
  <si>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</si>
  <si>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</si>
  <si>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</si>
  <si>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</si>
  <si>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</si>
  <si>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</si>
  <si>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</si>
  <si>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</si>
  <si>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</si>
  <si>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</si>
  <si>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</si>
  <si>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</si>
  <si>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</si>
  <si>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</si>
  <si>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</si>
  <si>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</si>
  <si>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</si>
  <si>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</si>
  <si>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</si>
  <si>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</si>
  <si>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</si>
  <si>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</si>
  <si>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</si>
  <si>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</si>
  <si>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</si>
  <si>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</si>
  <si>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</si>
  <si>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</si>
  <si>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</si>
  <si>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</si>
  <si>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</si>
  <si>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</si>
  <si>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</si>
  <si>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</si>
  <si>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</si>
  <si>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</si>
  <si>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</si>
  <si>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</si>
  <si>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</si>
  <si>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</si>
  <si>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</si>
  <si>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</si>
  <si>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</si>
  <si>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</si>
  <si>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</si>
  <si>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</si>
  <si>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</si>
  <si>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</si>
  <si>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</si>
  <si>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</si>
  <si>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</si>
  <si>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</si>
  <si>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</si>
  <si>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</si>
  <si>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</si>
  <si>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</si>
  <si>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</si>
  <si>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</si>
  <si>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</si>
  <si>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</si>
  <si>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</si>
  <si>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</si>
  <si>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</si>
  <si>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</si>
  <si>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</si>
  <si>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</si>
  <si>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</si>
  <si>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</si>
  <si>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</si>
  <si>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</si>
  <si>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</si>
  <si>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</si>
  <si>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</si>
  <si>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</si>
  <si>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</si>
  <si>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</si>
  <si>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</si>
  <si>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</si>
  <si>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</si>
  <si>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</si>
  <si>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</si>
  <si>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</si>
  <si>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</si>
  <si>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</si>
  <si>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</si>
  <si>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</si>
  <si>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</si>
  <si>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</si>
  <si>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</si>
  <si>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</si>
  <si>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</si>
  <si>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</si>
  <si>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</si>
  <si>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</si>
  <si>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</si>
  <si>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</si>
  <si>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</si>
  <si>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</si>
  <si>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</si>
  <si>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</si>
  <si>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</si>
  <si>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</si>
  <si>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</si>
  <si>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</si>
  <si>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</si>
  <si>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</si>
  <si>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</si>
  <si>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</si>
  <si>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</si>
  <si>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</si>
  <si>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</si>
  <si>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</si>
  <si>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</si>
  <si>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</si>
  <si>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</si>
  <si>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</si>
  <si>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</si>
  <si>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</si>
  <si>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</si>
  <si>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</si>
  <si>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</si>
  <si>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</si>
  <si>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</si>
  <si>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</si>
  <si>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</si>
  <si>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</si>
  <si>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</si>
  <si>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</si>
  <si>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</si>
  <si>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</si>
  <si>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</si>
  <si>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</si>
  <si>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</si>
  <si>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</si>
  <si>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</si>
  <si>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</si>
  <si>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</si>
  <si>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</si>
  <si>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</si>
  <si>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</si>
  <si>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</si>
  <si>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</si>
  <si>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</si>
  <si>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</si>
  <si>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</si>
  <si>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</si>
  <si>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</si>
  <si>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</si>
  <si>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</si>
  <si>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</si>
  <si>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</si>
  <si>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</si>
  <si>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</si>
  <si>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</si>
  <si>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</si>
  <si>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</si>
  <si>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</si>
  <si>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</si>
  <si>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</si>
  <si>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</si>
  <si>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</si>
  <si>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</si>
  <si>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</si>
  <si>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</si>
  <si>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</si>
  <si>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</si>
  <si>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</si>
  <si>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</si>
  <si>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</si>
  <si>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</si>
  <si>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</si>
  <si>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</si>
  <si>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</si>
  <si>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</si>
  <si>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</si>
  <si>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</si>
  <si>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</si>
  <si>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</si>
  <si>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</si>
  <si>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</si>
  <si>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</si>
  <si>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</si>
  <si>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</si>
  <si>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</si>
  <si>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</si>
  <si>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</si>
  <si>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</si>
  <si>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</si>
  <si>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</si>
  <si>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</si>
  <si>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</si>
  <si>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</si>
  <si>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</si>
  <si>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</si>
  <si>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</si>
  <si>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</si>
  <si>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</si>
  <si>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</si>
  <si>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</si>
  <si>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</si>
  <si>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</si>
  <si>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</si>
  <si>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</si>
  <si>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</si>
  <si>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</si>
  <si>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</si>
  <si>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</si>
  <si>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</si>
  <si>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</si>
  <si>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</si>
  <si>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</si>
  <si>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</si>
  <si>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</si>
  <si>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</si>
  <si>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</si>
  <si>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</si>
  <si>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</si>
  <si>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</si>
  <si>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</si>
  <si>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</si>
  <si>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</si>
  <si>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</si>
  <si>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</si>
  <si>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</si>
  <si>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</si>
  <si>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</si>
  <si>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</si>
  <si>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</si>
  <si>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</si>
  <si>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</si>
  <si>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</si>
  <si>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</si>
  <si>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</si>
  <si>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</si>
  <si>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</si>
  <si>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</si>
  <si>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</si>
  <si>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</si>
  <si>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</si>
  <si>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</si>
  <si>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</si>
  <si>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</si>
  <si>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</si>
  <si>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</si>
  <si>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</si>
  <si>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</si>
  <si>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</si>
  <si>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</si>
  <si>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</si>
  <si>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</si>
  <si>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</si>
  <si>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</si>
  <si>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</si>
  <si>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</si>
  <si>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</si>
  <si>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</si>
  <si>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</si>
  <si>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</si>
  <si>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</si>
  <si>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</si>
  <si>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</si>
  <si>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</si>
  <si>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</si>
  <si>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</si>
  <si>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</si>
  <si>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</si>
  <si>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</si>
  <si>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</si>
  <si>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</si>
  <si>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</si>
  <si>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</si>
  <si>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</si>
  <si>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</si>
  <si>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</si>
  <si>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</si>
  <si>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</si>
  <si>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</si>
  <si>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</si>
  <si>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</si>
  <si>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</si>
  <si>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</si>
  <si>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</si>
  <si>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</si>
  <si>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</si>
  <si>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</si>
  <si>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</si>
  <si>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</si>
  <si>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</si>
  <si>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</si>
  <si>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</si>
  <si>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</si>
  <si>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</si>
  <si>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</si>
  <si>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</si>
  <si>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</si>
  <si>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</si>
  <si>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</si>
  <si>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</si>
  <si>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</si>
  <si>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</si>
  <si>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</si>
  <si>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</si>
  <si>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</si>
  <si>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</si>
  <si>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</si>
  <si>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</si>
  <si>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</si>
  <si>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</si>
  <si>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</si>
  <si>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</si>
  <si>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</si>
  <si>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</si>
  <si>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</si>
  <si>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</si>
  <si>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</si>
  <si>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</si>
  <si>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</si>
  <si>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</si>
  <si>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</si>
  <si>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</si>
  <si>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</si>
  <si>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</si>
  <si>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</si>
  <si>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</si>
  <si>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</si>
  <si>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</si>
  <si>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</si>
  <si>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</si>
  <si>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</si>
  <si>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</si>
  <si>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</si>
  <si>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</si>
  <si>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</si>
  <si>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</si>
  <si>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</si>
  <si>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</si>
  <si>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</si>
  <si>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</si>
  <si>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</si>
  <si>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</si>
  <si>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</si>
  <si>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</si>
  <si>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</si>
  <si>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</si>
  <si>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</si>
  <si>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</si>
  <si>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</si>
  <si>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</si>
  <si>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</si>
  <si>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</si>
  <si>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</si>
  <si>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</si>
  <si>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</si>
  <si>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</si>
  <si>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</si>
  <si>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</si>
  <si>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</si>
  <si>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</si>
  <si>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</si>
  <si>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</si>
  <si>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</si>
  <si>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</si>
  <si>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</si>
  <si>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</si>
  <si>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</si>
  <si>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</si>
  <si>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</si>
  <si>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</si>
  <si>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</si>
  <si>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</si>
  <si>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</si>
  <si>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</si>
  <si>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</si>
  <si>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</si>
  <si>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</si>
  <si>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</si>
  <si>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</si>
  <si>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</si>
  <si>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</si>
  <si>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</si>
  <si>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</si>
  <si>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</si>
  <si>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</si>
  <si>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</si>
  <si>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</si>
  <si>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</si>
  <si>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</si>
  <si>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</si>
  <si>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</si>
  <si>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</si>
  <si>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</si>
  <si>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</si>
  <si>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</si>
  <si>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</si>
  <si>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</si>
  <si>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</si>
  <si>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</si>
  <si>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</si>
  <si>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</si>
  <si>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</si>
  <si>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</si>
  <si>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</si>
  <si>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</si>
  <si>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</si>
  <si>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</si>
  <si>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</si>
  <si>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</si>
  <si>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</si>
  <si>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</si>
  <si>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</si>
  <si>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</si>
  <si>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</si>
  <si>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</si>
  <si>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</si>
  <si>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</si>
  <si>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</si>
  <si>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</si>
  <si>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</si>
  <si>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</si>
  <si>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</si>
  <si>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</si>
  <si>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</si>
  <si>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</si>
  <si>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</si>
  <si>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</si>
  <si>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</si>
  <si>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</si>
  <si>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</si>
  <si>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</si>
  <si>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</si>
  <si>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</si>
  <si>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</si>
  <si>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</si>
  <si>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</si>
  <si>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</si>
  <si>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</si>
  <si>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</si>
  <si>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</si>
  <si>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</si>
  <si>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</si>
  <si>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</si>
  <si>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</si>
  <si>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</si>
  <si>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</si>
  <si>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</si>
  <si>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</si>
  <si>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</si>
  <si>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</si>
  <si>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</si>
  <si>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</si>
  <si>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</si>
  <si>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</si>
  <si>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</si>
  <si>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</si>
  <si>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</si>
  <si>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</si>
  <si>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</si>
  <si>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</si>
  <si>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</si>
  <si>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</si>
  <si>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</si>
  <si>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</si>
  <si>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</si>
  <si>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</si>
  <si>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</si>
  <si>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</si>
  <si>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</si>
  <si>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</si>
  <si>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</si>
  <si>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</si>
  <si>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</si>
  <si>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</si>
  <si>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</si>
  <si>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</si>
  <si>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</si>
  <si>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</si>
  <si>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</si>
  <si>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</si>
  <si>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</si>
  <si>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</si>
  <si>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</si>
  <si>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</si>
  <si>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</si>
  <si>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</si>
  <si>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</si>
  <si>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</si>
  <si>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</si>
  <si>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</si>
  <si>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</si>
  <si>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</si>
  <si>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</si>
  <si>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</si>
  <si>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</si>
  <si>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</si>
  <si>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</si>
  <si>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</si>
  <si>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</si>
  <si>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</si>
  <si>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</si>
  <si>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</si>
  <si>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</si>
  <si>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</si>
  <si>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</si>
  <si>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</si>
  <si>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</si>
  <si>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</si>
  <si>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</si>
  <si>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</si>
  <si>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</si>
  <si>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</si>
  <si>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</si>
  <si>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</si>
  <si>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</si>
  <si>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</si>
  <si>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</si>
  <si>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</si>
  <si>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</si>
  <si>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</si>
  <si>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</si>
  <si>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</si>
  <si>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</si>
  <si>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</si>
  <si>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</si>
  <si>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</si>
  <si>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</si>
  <si>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</si>
  <si>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</si>
  <si>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</si>
  <si>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</si>
  <si>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</si>
  <si>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</si>
  <si>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</si>
  <si>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</si>
  <si>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</si>
  <si>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</si>
  <si>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</si>
  <si>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</si>
  <si>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</si>
  <si>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</si>
  <si>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</si>
  <si>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</si>
  <si>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</si>
  <si>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</si>
  <si>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</si>
  <si>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</si>
  <si>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</si>
  <si>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</si>
  <si>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</si>
  <si>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</si>
  <si>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</si>
  <si>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</si>
  <si>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</si>
  <si>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</si>
  <si>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</si>
  <si>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</si>
  <si>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</si>
  <si>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</si>
  <si>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</si>
  <si>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</si>
  <si>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</si>
  <si>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</si>
  <si>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</si>
  <si>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</si>
  <si>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</si>
  <si>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</si>
  <si>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</si>
  <si>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</si>
  <si>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</si>
  <si>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</si>
  <si>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</si>
  <si>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</si>
  <si>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</si>
  <si>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</si>
  <si>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</si>
  <si>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</si>
  <si>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</si>
  <si>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</si>
  <si>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</si>
  <si>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</si>
  <si>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</si>
  <si>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</si>
  <si>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</si>
  <si>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</si>
  <si>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</si>
  <si>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</si>
  <si>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</si>
  <si>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</si>
  <si>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</si>
  <si>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</si>
  <si>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</si>
  <si>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</si>
  <si>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</si>
  <si>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</si>
  <si>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</si>
  <si>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</si>
  <si>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</si>
  <si>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</si>
  <si>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</si>
  <si>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</si>
  <si>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</si>
  <si>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</si>
  <si>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</si>
  <si>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</si>
  <si>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</si>
  <si>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</si>
  <si>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</si>
  <si>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</si>
  <si>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</si>
  <si>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</si>
  <si>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</si>
  <si>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</si>
  <si>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</si>
  <si>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</si>
  <si>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</si>
  <si>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</si>
  <si>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</si>
  <si>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</si>
  <si>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</si>
  <si>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</si>
  <si>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</si>
  <si>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</si>
  <si>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</si>
  <si>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</si>
  <si>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</si>
  <si>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</si>
  <si>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</si>
  <si>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</si>
  <si>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</si>
  <si>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</si>
  <si>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</si>
  <si>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</si>
  <si>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</si>
  <si>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</si>
  <si>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</si>
  <si>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</si>
  <si>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</si>
  <si>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</si>
  <si>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</si>
  <si>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</si>
  <si>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</si>
  <si>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</si>
  <si>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</si>
  <si>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</si>
  <si>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</si>
  <si>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</si>
  <si>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</si>
  <si>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</si>
  <si>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</si>
  <si>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</si>
  <si>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</si>
  <si>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</si>
  <si>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</si>
  <si>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</si>
  <si>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</si>
  <si>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</si>
  <si>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</si>
  <si>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</si>
  <si>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</si>
  <si>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</si>
  <si>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</si>
  <si>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</si>
  <si>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</si>
  <si>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</si>
  <si>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</si>
  <si>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</si>
  <si>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</si>
  <si>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</si>
  <si>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</si>
  <si>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</si>
  <si>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</si>
  <si>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</si>
  <si>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</si>
  <si>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</si>
  <si>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</si>
  <si>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</si>
  <si>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</si>
  <si>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</si>
  <si>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</si>
  <si>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</si>
  <si>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</si>
  <si>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</si>
  <si>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</si>
  <si>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</si>
  <si>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</si>
  <si>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</si>
  <si>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</si>
  <si>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</si>
  <si>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</si>
  <si>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</si>
  <si>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</si>
  <si>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</si>
  <si>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</si>
  <si>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</si>
  <si>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</si>
  <si>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</si>
  <si>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</si>
  <si>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</si>
  <si>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</si>
  <si>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</si>
  <si>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</si>
  <si>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</si>
  <si>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</si>
  <si>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</si>
  <si>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</si>
  <si>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</si>
  <si>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</si>
  <si>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</si>
  <si>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</si>
  <si>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</si>
  <si>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</si>
  <si>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</si>
  <si>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</si>
  <si>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</si>
  <si>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</si>
  <si>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</si>
  <si>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</si>
  <si>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</si>
  <si>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</si>
  <si>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</si>
  <si>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</si>
  <si>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</si>
  <si>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</si>
  <si>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</si>
  <si>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</si>
  <si>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</si>
  <si>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</si>
  <si>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</si>
  <si>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</si>
  <si>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</si>
  <si>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</si>
  <si>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</si>
  <si>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</si>
  <si>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</si>
  <si>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</si>
  <si>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</si>
  <si>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</si>
  <si>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</si>
  <si>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</si>
  <si>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</si>
  <si>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</si>
  <si>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</si>
  <si>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</si>
  <si>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</si>
  <si>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</si>
  <si>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</si>
  <si>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</si>
  <si>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</si>
  <si>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</si>
  <si>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</si>
  <si>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</si>
  <si>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</si>
  <si>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</si>
  <si>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</si>
  <si>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</si>
  <si>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</si>
  <si>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</si>
  <si>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</si>
  <si>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</si>
  <si>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</si>
  <si>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</si>
  <si>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</si>
  <si>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</si>
  <si>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</si>
  <si>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</si>
  <si>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</si>
  <si>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</si>
  <si>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</si>
  <si>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</si>
  <si>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</si>
  <si>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</si>
  <si>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</si>
  <si>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</si>
  <si>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</si>
  <si>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</si>
  <si>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</si>
  <si>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</si>
  <si>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</si>
  <si>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</si>
  <si>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</si>
  <si>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</si>
  <si>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</si>
  <si>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</si>
  <si>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</si>
  <si>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</si>
  <si>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</si>
  <si>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</si>
  <si>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</si>
  <si>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</si>
  <si>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</si>
  <si>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</si>
  <si>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</si>
  <si>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</si>
  <si>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</si>
  <si>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</si>
  <si>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</si>
  <si>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</si>
  <si>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</si>
  <si>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</si>
  <si>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</si>
  <si>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</si>
  <si>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</si>
  <si>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</si>
  <si>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</si>
  <si>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</si>
  <si>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</si>
  <si>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</si>
  <si>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</si>
  <si>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</si>
  <si>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</si>
  <si>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</si>
  <si>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</si>
  <si>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</si>
  <si>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</si>
  <si>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</si>
  <si>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</si>
  <si>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</si>
  <si>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</si>
  <si>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</si>
  <si>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</si>
  <si>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</si>
  <si>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</si>
  <si>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</si>
  <si>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</si>
  <si>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</si>
  <si>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</si>
  <si>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</si>
  <si>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</si>
  <si>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</si>
  <si>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</si>
  <si>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</si>
  <si>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</si>
  <si>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</si>
  <si>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</si>
  <si>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</si>
  <si>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</si>
  <si>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</si>
  <si>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</si>
  <si>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</si>
  <si>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</si>
  <si>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</si>
  <si>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</si>
  <si>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</si>
  <si>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</si>
  <si>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</si>
  <si>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</si>
  <si>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</si>
  <si>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</si>
  <si>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</si>
  <si>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</si>
  <si>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</si>
  <si>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</si>
  <si>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</si>
  <si>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</si>
  <si>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</si>
  <si>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</si>
  <si>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</si>
  <si>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</si>
  <si>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</si>
  <si>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</si>
  <si>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</si>
  <si>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</si>
  <si>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</si>
  <si>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</si>
  <si>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</si>
  <si>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</si>
  <si>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</si>
  <si>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</si>
  <si>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</si>
  <si>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</si>
  <si>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</si>
  <si>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</si>
  <si>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</si>
  <si>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</si>
  <si>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</si>
  <si>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</si>
  <si>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</si>
  <si>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</si>
  <si>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</si>
  <si>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</si>
  <si>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</si>
  <si>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</si>
  <si>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</si>
  <si>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</si>
  <si>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</si>
  <si>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</si>
  <si>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</si>
  <si>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</si>
  <si>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</si>
  <si>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</si>
  <si>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</si>
  <si>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</si>
  <si>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</si>
  <si>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</si>
  <si>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</si>
  <si>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</si>
  <si>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</si>
  <si>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</si>
  <si>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</si>
  <si>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</si>
  <si>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</si>
  <si>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</si>
  <si>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</si>
  <si>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</si>
  <si>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</si>
  <si>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</si>
  <si>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</si>
  <si>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</si>
  <si>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</si>
  <si>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</si>
  <si>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</si>
  <si>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</si>
  <si>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</si>
  <si>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</si>
  <si>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</si>
  <si>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</si>
  <si>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</si>
  <si>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</si>
  <si>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</si>
  <si>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</si>
  <si>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</si>
  <si>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</si>
  <si>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</si>
  <si>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</si>
  <si>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</si>
  <si>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</si>
  <si>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</si>
  <si>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</si>
  <si>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</si>
  <si>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</si>
  <si>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</si>
  <si>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</si>
  <si>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</si>
  <si>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</si>
  <si>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</si>
  <si>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</si>
  <si>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</si>
  <si>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</si>
  <si>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</si>
  <si>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</si>
  <si>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</si>
  <si>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</si>
  <si>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</si>
  <si>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</si>
  <si>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</si>
  <si>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</si>
  <si>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</si>
  <si>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</si>
  <si>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</si>
  <si>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</si>
  <si>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</si>
  <si>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</si>
  <si>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</si>
  <si>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</si>
  <si>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</si>
  <si>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</si>
  <si>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</si>
  <si>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</si>
  <si>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</si>
  <si>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</si>
  <si>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</si>
  <si>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</si>
  <si>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</si>
  <si>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</si>
  <si>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</si>
  <si>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</si>
  <si>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</si>
  <si>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</si>
  <si>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</si>
  <si>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</si>
  <si>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</si>
  <si>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</si>
  <si>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</si>
  <si>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</si>
  <si>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</si>
  <si>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</si>
  <si>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</si>
  <si>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</si>
  <si>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</si>
  <si>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</si>
  <si>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</si>
  <si>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</si>
  <si>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</si>
  <si>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</si>
  <si>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</si>
  <si>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</si>
  <si>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</si>
  <si>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</si>
  <si>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</si>
  <si>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</si>
  <si>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</si>
  <si>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</si>
  <si>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</si>
  <si>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</si>
  <si>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</si>
  <si>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</si>
  <si>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</si>
  <si>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</si>
  <si>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</si>
  <si>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</si>
  <si>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</si>
  <si>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</si>
  <si>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</si>
  <si>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</si>
  <si>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</si>
  <si>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</si>
  <si>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</si>
  <si>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</si>
  <si>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</si>
  <si>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</si>
  <si>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</si>
  <si>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</si>
  <si>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</si>
  <si>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</si>
  <si>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</si>
  <si>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</si>
  <si>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</si>
  <si>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</si>
  <si>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</si>
  <si>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</si>
  <si>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</si>
  <si>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</si>
  <si>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</si>
  <si>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</si>
  <si>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</si>
  <si>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</si>
  <si>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</si>
  <si>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</si>
  <si>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</si>
  <si>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</si>
  <si>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</si>
  <si>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</si>
  <si>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</si>
  <si>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</si>
  <si>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</si>
  <si>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</si>
  <si>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</si>
  <si>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</si>
  <si>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</si>
  <si>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</si>
  <si>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</si>
  <si>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</si>
  <si>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</si>
  <si>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</si>
  <si>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</si>
  <si>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</si>
  <si>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</si>
  <si>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</si>
  <si>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</si>
  <si>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</si>
  <si>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</si>
  <si>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</si>
  <si>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</si>
  <si>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</si>
  <si>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</si>
  <si>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</si>
  <si>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</si>
  <si>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</si>
  <si>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</si>
  <si>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</si>
  <si>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</si>
  <si>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</si>
  <si>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</si>
  <si>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</si>
  <si>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</si>
  <si>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</si>
  <si>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</si>
  <si>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</si>
  <si>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</si>
  <si>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</si>
  <si>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</si>
  <si>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</si>
  <si>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</si>
  <si>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</si>
  <si>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</si>
  <si>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</si>
  <si>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</si>
  <si>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</si>
  <si>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</si>
  <si>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</si>
  <si>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</si>
  <si>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</si>
  <si>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</si>
  <si>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</si>
  <si>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</si>
  <si>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</si>
  <si>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</si>
  <si>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</si>
  <si>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</si>
  <si>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</si>
  <si>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</si>
  <si>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</si>
  <si>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</si>
  <si>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</si>
  <si>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</si>
  <si>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</si>
  <si>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</si>
  <si>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</si>
  <si>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</si>
  <si>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</si>
  <si>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</si>
  <si>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</si>
  <si>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</si>
  <si>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</si>
  <si>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</si>
  <si>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</si>
  <si>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</si>
  <si>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</si>
  <si>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</si>
  <si>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</si>
  <si>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</si>
  <si>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</si>
  <si>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</si>
  <si>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</si>
  <si>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</si>
  <si>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</si>
  <si>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</si>
  <si>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</si>
  <si>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</si>
  <si>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</si>
  <si>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</si>
  <si>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</si>
  <si>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</si>
  <si>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</si>
  <si>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</si>
  <si>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</si>
  <si>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</si>
  <si>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</si>
  <si>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</si>
  <si>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</si>
  <si>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</si>
  <si>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</si>
  <si>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</si>
  <si>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</si>
  <si>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</si>
  <si>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</si>
  <si>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</si>
  <si>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</si>
  <si>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</si>
  <si>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</si>
  <si>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</si>
  <si>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</si>
  <si>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</si>
  <si>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</si>
  <si>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</si>
  <si>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</si>
  <si>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</si>
  <si>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</si>
  <si>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</si>
  <si>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</si>
  <si>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</si>
  <si>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</si>
  <si>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</si>
  <si>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</si>
  <si>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</si>
  <si>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</si>
  <si>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</si>
  <si>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</si>
  <si>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</si>
  <si>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</si>
  <si>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</si>
  <si>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</si>
  <si>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</si>
  <si>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</si>
  <si>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</si>
  <si>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</si>
  <si>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</si>
  <si>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</si>
  <si>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</si>
  <si>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</si>
  <si>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</si>
  <si>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</si>
  <si>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</si>
  <si>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</si>
  <si>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</si>
  <si>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</si>
  <si>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</si>
  <si>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</si>
  <si>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</si>
  <si>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</si>
  <si>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</si>
  <si>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</si>
  <si>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</si>
  <si>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</si>
  <si>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</si>
  <si>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</si>
  <si>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</si>
  <si>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</si>
  <si>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</si>
  <si>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</si>
  <si>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</si>
  <si>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</si>
  <si>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</si>
  <si>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</si>
  <si>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</si>
  <si>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</si>
  <si>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</si>
  <si>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</si>
  <si>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</si>
  <si>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</si>
  <si>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</si>
  <si>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</si>
  <si>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</si>
  <si>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</si>
  <si>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</si>
  <si>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</si>
  <si>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</si>
  <si>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</si>
  <si>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</si>
  <si>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</si>
  <si>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</si>
  <si>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</si>
  <si>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</si>
  <si>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</si>
  <si>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</si>
  <si>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</si>
  <si>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</si>
  <si>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</si>
  <si>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</si>
  <si>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</si>
  <si>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</si>
  <si>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</si>
  <si>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</si>
  <si>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</si>
  <si>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</si>
  <si>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</si>
  <si>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</si>
  <si>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</si>
  <si>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</si>
  <si>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</si>
  <si>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</si>
  <si>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</si>
  <si>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</si>
  <si>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</si>
  <si>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</si>
  <si>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</si>
  <si>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</si>
  <si>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</si>
  <si>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</si>
  <si>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</si>
  <si>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</si>
  <si>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</si>
  <si>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</si>
  <si>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</si>
  <si>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</si>
  <si>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</si>
  <si>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</si>
  <si>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</si>
  <si>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</si>
  <si>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</si>
  <si>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</si>
  <si>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</si>
  <si>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</si>
  <si>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</si>
  <si>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</si>
  <si>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</si>
  <si>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</si>
  <si>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</si>
  <si>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</si>
  <si>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</si>
  <si>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</si>
  <si>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</si>
  <si>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</si>
  <si>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</si>
  <si>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</si>
  <si>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</si>
  <si>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</si>
  <si>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</si>
  <si>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</si>
  <si>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</si>
  <si>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</si>
  <si>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</si>
  <si>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</si>
  <si>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</si>
  <si>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</si>
  <si>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</si>
  <si>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</si>
  <si>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</si>
  <si>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</si>
  <si>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</si>
  <si>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</si>
  <si>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</si>
  <si>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</si>
  <si>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</si>
  <si>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</si>
  <si>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</si>
  <si>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</si>
  <si>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</si>
  <si>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</si>
  <si>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</si>
  <si>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</si>
  <si>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</si>
  <si>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</si>
  <si>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</si>
  <si>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</si>
  <si>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</si>
  <si>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</si>
  <si>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</si>
  <si>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</si>
  <si>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</si>
  <si>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</si>
  <si>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</si>
  <si>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</si>
  <si>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</si>
  <si>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</si>
  <si>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</si>
  <si>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</si>
  <si>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</si>
  <si>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</si>
  <si>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</si>
  <si>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</si>
  <si>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</si>
  <si>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</si>
  <si>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</si>
  <si>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</si>
  <si>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</si>
  <si>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</si>
  <si>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</si>
  <si>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</si>
  <si>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</si>
  <si>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</si>
  <si>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</si>
  <si>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</si>
  <si>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</si>
  <si>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</si>
  <si>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</si>
  <si>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</si>
  <si>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</si>
  <si>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</si>
  <si>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</si>
  <si>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</si>
  <si>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</si>
  <si>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</si>
  <si>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</si>
  <si>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</si>
  <si>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</si>
  <si>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</si>
  <si>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</si>
  <si>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</si>
  <si>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</si>
  <si>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</si>
  <si>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</si>
  <si>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</si>
  <si>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</si>
  <si>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</si>
  <si>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</si>
  <si>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</si>
  <si>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</si>
  <si>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</si>
  <si>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</si>
  <si>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</si>
  <si>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</si>
  <si>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</si>
  <si>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</si>
  <si>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</si>
  <si>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</si>
  <si>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</si>
  <si>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</si>
  <si>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</si>
  <si>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</si>
  <si>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</si>
  <si>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</si>
  <si>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</si>
  <si>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</si>
  <si>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</si>
  <si>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</si>
  <si>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</si>
  <si>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</si>
  <si>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</si>
  <si>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</si>
  <si>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</si>
  <si>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</si>
  <si>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</si>
  <si>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</si>
  <si>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</si>
  <si>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</si>
  <si>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</si>
  <si>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</si>
  <si>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</si>
  <si>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</si>
  <si>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</si>
  <si>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</si>
  <si>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</si>
  <si>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</si>
  <si>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</si>
  <si>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</si>
  <si>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</si>
  <si>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</si>
  <si>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</si>
  <si>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</si>
  <si>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</si>
  <si>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</si>
  <si>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</si>
  <si>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</si>
  <si>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</si>
  <si>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</si>
  <si>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</si>
  <si>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</si>
  <si>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</si>
  <si>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</si>
  <si>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</si>
  <si>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</si>
  <si>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</si>
  <si>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</si>
  <si>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</si>
  <si>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</si>
  <si>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</si>
  <si>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</si>
  <si>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</si>
  <si>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</si>
  <si>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</si>
  <si>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</si>
  <si>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</si>
  <si>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</si>
  <si>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</si>
  <si>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</si>
  <si>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</si>
  <si>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</si>
  <si>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</si>
  <si>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</si>
  <si>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</si>
  <si>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</si>
  <si>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</si>
  <si>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</si>
  <si>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</si>
  <si>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</si>
  <si>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</si>
  <si>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</si>
  <si>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</si>
  <si>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</si>
  <si>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</si>
  <si>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</si>
  <si>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</si>
  <si>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</si>
  <si>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</si>
  <si>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</si>
  <si>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</si>
  <si>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</si>
  <si>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</si>
  <si>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</si>
  <si>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</si>
  <si>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</si>
  <si>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</si>
  <si>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</si>
  <si>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</si>
  <si>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</si>
  <si>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</si>
  <si>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</si>
  <si>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</si>
  <si>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</si>
  <si>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</si>
  <si>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</si>
  <si>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</si>
  <si>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</si>
  <si>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</si>
  <si>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</si>
  <si>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</si>
  <si>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</si>
  <si>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</si>
  <si>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</si>
  <si>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</si>
  <si>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</si>
  <si>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</si>
  <si>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</si>
  <si>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</si>
  <si>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</si>
  <si>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</si>
  <si>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</si>
  <si>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</si>
  <si>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</si>
  <si>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</si>
  <si>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</si>
  <si>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</si>
  <si>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</si>
  <si>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</si>
  <si>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</si>
  <si>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</si>
  <si>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</si>
  <si>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</si>
  <si>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</si>
  <si>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</si>
  <si>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</si>
  <si>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</si>
  <si>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</si>
  <si>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</si>
  <si>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</si>
  <si>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</si>
  <si>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</si>
  <si>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</si>
  <si>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</si>
  <si>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</si>
  <si>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</si>
  <si>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</si>
  <si>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</si>
  <si>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</si>
  <si>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</si>
  <si>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</si>
  <si>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</si>
  <si>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</si>
  <si>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</si>
  <si>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</si>
  <si>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</si>
  <si>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</si>
  <si>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</si>
  <si>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</si>
  <si>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</si>
  <si>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</si>
  <si>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</si>
  <si>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</si>
  <si>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</si>
  <si>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</si>
  <si>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</si>
  <si>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</si>
  <si>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</si>
  <si>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</si>
  <si>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</si>
  <si>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</si>
  <si>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</si>
  <si>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</si>
  <si>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</si>
  <si>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</si>
  <si>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</si>
  <si>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</si>
  <si>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</si>
  <si>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</si>
  <si>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</si>
  <si>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</si>
  <si>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</si>
  <si>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</si>
  <si>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</si>
  <si>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</si>
  <si>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</si>
  <si>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</si>
  <si>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</si>
  <si>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</si>
  <si>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</si>
  <si>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</si>
  <si>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</si>
  <si>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</si>
  <si>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</si>
  <si>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</si>
  <si>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</si>
  <si>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</si>
  <si>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</si>
  <si>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</si>
  <si>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</si>
  <si>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</si>
  <si>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</si>
  <si>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</si>
  <si>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</si>
  <si>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</si>
  <si>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</si>
  <si>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</si>
  <si>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</si>
  <si>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</si>
  <si>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</si>
  <si>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</si>
  <si>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</si>
  <si>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</si>
  <si>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</si>
  <si>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</si>
  <si>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</si>
  <si>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</si>
  <si>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</si>
  <si>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</si>
  <si>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</si>
  <si>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</si>
  <si>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</si>
  <si>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</si>
  <si>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</si>
  <si>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</si>
  <si>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</si>
  <si>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</si>
  <si>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</si>
  <si>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</si>
  <si>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</si>
  <si>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</si>
  <si>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</si>
  <si>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</si>
  <si>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</si>
  <si>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</si>
  <si>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</si>
  <si>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</si>
  <si>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</si>
  <si>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</si>
  <si>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</si>
  <si>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</si>
  <si>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</si>
  <si>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</si>
  <si>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</si>
  <si>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</si>
  <si>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</si>
  <si>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</si>
  <si>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</si>
  <si>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</si>
  <si>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</si>
  <si>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</si>
  <si>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</si>
  <si>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</si>
  <si>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</si>
  <si>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</si>
  <si>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</si>
  <si>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</si>
  <si>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</si>
  <si>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</si>
  <si>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</si>
  <si>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</si>
  <si>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</si>
  <si>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</si>
  <si>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</si>
  <si>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</si>
  <si>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</si>
  <si>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</si>
  <si>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</si>
  <si>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</si>
  <si>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</si>
  <si>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</si>
  <si>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</si>
  <si>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</si>
  <si>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</si>
  <si>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</si>
  <si>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</si>
  <si>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</si>
  <si>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</si>
  <si>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</si>
  <si>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</si>
  <si>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</si>
  <si>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</si>
  <si>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</si>
  <si>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</si>
  <si>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</si>
  <si>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</si>
  <si>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</si>
  <si>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</si>
  <si>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</si>
  <si>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</si>
  <si>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</si>
  <si>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</si>
  <si>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</si>
  <si>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</si>
  <si>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</si>
  <si>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</si>
  <si>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</si>
  <si>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</si>
  <si>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</si>
  <si>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</si>
  <si>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</si>
  <si>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</si>
  <si>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</si>
  <si>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</si>
  <si>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</si>
  <si>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</si>
  <si>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</si>
  <si>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</si>
  <si>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</si>
  <si>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</si>
  <si>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</si>
  <si>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</si>
  <si>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</si>
  <si>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</si>
  <si>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</si>
  <si>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</si>
  <si>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</si>
  <si>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</si>
  <si>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</si>
  <si>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</si>
  <si>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</si>
  <si>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</si>
  <si>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</si>
  <si>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</si>
  <si>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</si>
  <si>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</si>
  <si>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</si>
  <si>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</si>
  <si>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</si>
  <si>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</si>
  <si>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</si>
  <si>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</si>
  <si>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</si>
  <si>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</si>
  <si>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</si>
  <si>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</si>
  <si>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</si>
  <si>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</si>
  <si>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</si>
  <si>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</si>
  <si>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</si>
  <si>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</si>
  <si>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</si>
  <si>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</si>
  <si>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</si>
  <si>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</si>
  <si>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</si>
  <si>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</si>
  <si>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</si>
  <si>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</si>
  <si>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</si>
  <si>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</si>
  <si>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</si>
  <si>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</si>
  <si>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</si>
  <si>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</si>
  <si>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</si>
  <si>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</si>
  <si>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</si>
  <si>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</si>
  <si>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</si>
  <si>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</si>
  <si>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</si>
  <si>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</si>
  <si>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</si>
  <si>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</si>
  <si>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</si>
  <si>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</si>
  <si>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</si>
  <si>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</si>
  <si>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</si>
  <si>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</si>
  <si>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</si>
  <si>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</si>
  <si>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</si>
  <si>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</si>
  <si>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</si>
  <si>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</si>
  <si>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</si>
  <si>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</si>
  <si>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</si>
  <si>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</si>
  <si>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</si>
  <si>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</si>
  <si>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</si>
  <si>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</si>
  <si>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</si>
  <si>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</si>
  <si>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</si>
  <si>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</si>
  <si>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</si>
  <si>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</si>
  <si>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</si>
  <si>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</si>
  <si>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</si>
  <si>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</si>
  <si>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</si>
  <si>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</si>
  <si>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</si>
  <si>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</si>
  <si>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</si>
  <si>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</si>
  <si>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</si>
  <si>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</si>
  <si>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</si>
  <si>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</si>
  <si>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</si>
  <si>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</si>
  <si>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</si>
  <si>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</si>
  <si>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</si>
  <si>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</si>
  <si>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</si>
  <si>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</si>
  <si>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</si>
  <si>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</si>
  <si>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</si>
  <si>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</si>
  <si>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</si>
  <si>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</si>
  <si>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</si>
  <si>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</si>
  <si>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</si>
  <si>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</si>
  <si>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</si>
  <si>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</si>
  <si>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</si>
  <si>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</si>
  <si>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</si>
  <si>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</si>
  <si>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</si>
  <si>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</si>
  <si>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</si>
  <si>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</si>
  <si>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</si>
  <si>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</si>
  <si>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</si>
  <si>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</si>
  <si>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</si>
  <si>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</si>
  <si>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</si>
  <si>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</si>
  <si>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</si>
  <si>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</si>
  <si>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</si>
  <si>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</si>
  <si>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</si>
  <si>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</si>
  <si>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</si>
  <si>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</si>
  <si>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</si>
  <si>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</si>
  <si>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</si>
  <si>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</si>
  <si>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</si>
  <si>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</si>
  <si>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</si>
  <si>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</si>
  <si>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</si>
  <si>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</si>
  <si>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</si>
  <si>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</si>
  <si>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</si>
  <si>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</si>
  <si>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</si>
  <si>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</si>
  <si>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</si>
  <si>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</si>
  <si>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</si>
  <si>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</si>
  <si>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</si>
  <si>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</si>
  <si>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</si>
  <si>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</si>
  <si>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</si>
  <si>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</si>
  <si>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</si>
  <si>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</si>
  <si>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</si>
  <si>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</si>
  <si>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</si>
  <si>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</si>
  <si>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</si>
  <si>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</si>
  <si>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</si>
  <si>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</si>
  <si>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</si>
  <si>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</si>
  <si>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</si>
  <si>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</si>
  <si>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</si>
  <si>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</si>
  <si>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</si>
  <si>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</si>
  <si>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</si>
  <si>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</si>
  <si>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</si>
  <si>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</si>
  <si>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</si>
  <si>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</si>
  <si>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</si>
  <si>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</si>
  <si>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</si>
  <si>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</si>
  <si>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</si>
  <si>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</si>
  <si>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</si>
  <si>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</si>
  <si>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</si>
  <si>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</si>
  <si>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</si>
  <si>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</si>
  <si>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</si>
  <si>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</si>
  <si>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</si>
  <si>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</si>
  <si>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</si>
  <si>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</si>
  <si>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</si>
  <si>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</si>
  <si>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</si>
  <si>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</si>
  <si>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</si>
  <si>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</si>
  <si>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</si>
  <si>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</si>
  <si>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</si>
  <si>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</si>
  <si>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</si>
  <si>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</si>
  <si>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</si>
  <si>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</si>
  <si>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</si>
  <si>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</si>
  <si>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</si>
  <si>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</si>
  <si>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</si>
  <si>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</si>
  <si>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</si>
  <si>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</si>
  <si>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</si>
  <si>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</si>
  <si>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</si>
  <si>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</si>
  <si>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</si>
  <si>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</si>
  <si>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</si>
  <si>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</si>
  <si>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</si>
  <si>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</si>
  <si>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</si>
  <si>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</si>
  <si>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</si>
  <si>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</si>
  <si>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</si>
  <si>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</si>
  <si>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</si>
  <si>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</si>
  <si>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</si>
  <si>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</si>
  <si>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</si>
  <si>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</si>
  <si>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</si>
  <si>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</si>
  <si>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</si>
  <si>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</si>
  <si>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</si>
  <si>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</si>
  <si>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</si>
  <si>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</si>
  <si>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</si>
  <si>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</si>
  <si>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</si>
  <si>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</si>
  <si>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</si>
  <si>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</si>
  <si>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</si>
  <si>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</si>
  <si>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</si>
  <si>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</si>
  <si>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</si>
  <si>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</si>
  <si>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</si>
  <si>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</si>
  <si>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</si>
  <si>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</si>
  <si>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</si>
  <si>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</si>
  <si>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</si>
  <si>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</si>
  <si>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</si>
  <si>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</si>
  <si>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</si>
  <si>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</si>
  <si>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</si>
  <si>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</si>
  <si>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</si>
  <si>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</si>
  <si>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</si>
  <si>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</si>
  <si>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</si>
  <si>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</si>
  <si>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</si>
  <si>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</si>
  <si>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</si>
  <si>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</si>
  <si>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</si>
  <si>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</si>
  <si>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</si>
  <si>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</si>
  <si>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</si>
  <si>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</si>
  <si>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</si>
  <si>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</si>
  <si>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</si>
  <si>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</si>
  <si>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</si>
  <si>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</si>
  <si>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</si>
  <si>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</si>
  <si>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</si>
  <si>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</si>
  <si>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</si>
  <si>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</si>
  <si>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</si>
  <si>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</si>
  <si>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</si>
  <si>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</si>
  <si>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</si>
  <si>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</si>
  <si>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</si>
  <si>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</si>
  <si>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</si>
  <si>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</si>
  <si>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</si>
  <si>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</si>
  <si>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</si>
  <si>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</si>
  <si>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</si>
  <si>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</si>
  <si>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</si>
  <si>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</si>
  <si>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</si>
  <si>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</si>
  <si>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</si>
  <si>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</si>
  <si>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</si>
  <si>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</si>
  <si>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</si>
  <si>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</si>
  <si>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</si>
  <si>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</si>
  <si>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</si>
  <si>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</si>
  <si>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</si>
  <si>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</si>
  <si>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</si>
  <si>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</si>
  <si>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</si>
  <si>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</si>
  <si>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</si>
  <si>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</si>
  <si>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</si>
  <si>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</si>
  <si>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</si>
  <si>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</si>
  <si>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</si>
  <si>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</si>
  <si>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</si>
  <si>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</si>
  <si>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</si>
  <si>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</si>
  <si>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</si>
  <si>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</si>
  <si>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</si>
  <si>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</si>
  <si>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</si>
  <si>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</si>
  <si>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</si>
  <si>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</si>
  <si>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</si>
  <si>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</si>
  <si>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</si>
  <si>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</si>
  <si>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</si>
  <si>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</si>
  <si>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</si>
  <si>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</si>
  <si>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</si>
  <si>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</si>
  <si>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</si>
  <si>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</si>
  <si>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</si>
  <si>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</si>
  <si>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</si>
  <si>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</si>
  <si>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</si>
  <si>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</si>
  <si>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</si>
  <si>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</si>
  <si>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</si>
  <si>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</si>
  <si>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</si>
  <si>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</si>
  <si>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</si>
  <si>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</si>
  <si>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</si>
  <si>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</si>
  <si>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</si>
  <si>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</si>
  <si>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</si>
  <si>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</si>
  <si>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</si>
  <si>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</si>
  <si>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</si>
  <si>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</si>
  <si>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</si>
  <si>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</si>
  <si>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</si>
  <si>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</si>
  <si>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</si>
  <si>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</si>
  <si>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</si>
  <si>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</si>
  <si>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</si>
  <si>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</si>
  <si>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</si>
  <si>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</si>
  <si>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</si>
  <si>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</si>
  <si>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</si>
  <si>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</si>
  <si>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</si>
  <si>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</si>
  <si>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</si>
  <si>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</si>
  <si>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</si>
  <si>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</si>
  <si>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</si>
  <si>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</si>
  <si>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</si>
  <si>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</si>
  <si>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</si>
  <si>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</si>
  <si>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</si>
  <si>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</si>
  <si>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</si>
  <si>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</si>
  <si>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</si>
  <si>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</si>
  <si>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</si>
  <si>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</si>
  <si>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</si>
  <si>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</si>
  <si>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</si>
  <si>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</si>
  <si>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</si>
  <si>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</si>
  <si>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</si>
  <si>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</si>
  <si>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</si>
  <si>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</si>
  <si>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</si>
  <si>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</si>
  <si>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</si>
  <si>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</si>
  <si>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</si>
  <si>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</si>
  <si>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</si>
  <si>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</si>
  <si>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</si>
  <si>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</si>
  <si>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</si>
  <si>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</si>
  <si>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</si>
  <si>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</si>
  <si>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</si>
  <si>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</si>
  <si>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</si>
  <si>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</si>
  <si>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</si>
  <si>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</si>
  <si>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</si>
  <si>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</si>
  <si>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</si>
  <si>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</si>
  <si>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</si>
  <si>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</si>
  <si>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</si>
  <si>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</si>
  <si>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</si>
  <si>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</si>
  <si>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</si>
  <si>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</si>
  <si>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</si>
  <si>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</si>
  <si>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</si>
  <si>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</si>
  <si>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</si>
  <si>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</si>
  <si>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</si>
  <si>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</si>
  <si>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</si>
  <si>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</si>
  <si>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</si>
  <si>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</si>
  <si>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</si>
  <si>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</si>
  <si>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</si>
  <si>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</si>
  <si>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</si>
  <si>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</si>
  <si>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</si>
  <si>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</si>
  <si>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</si>
  <si>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</si>
  <si>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</si>
  <si>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</si>
  <si>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</si>
  <si>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</si>
  <si>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</si>
  <si>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</si>
  <si>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</si>
  <si>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</si>
  <si>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</si>
  <si>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</si>
  <si>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</si>
  <si>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</si>
  <si>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</si>
  <si>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</si>
  <si>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</si>
  <si>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</si>
  <si>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</si>
  <si>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</si>
  <si>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</si>
  <si>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</si>
  <si>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</si>
  <si>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</si>
  <si>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</si>
  <si>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</si>
  <si>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</si>
  <si>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</si>
  <si>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</si>
  <si>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</si>
  <si>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</si>
  <si>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</si>
  <si>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</si>
  <si>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</si>
  <si>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</si>
  <si>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</si>
  <si>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</si>
  <si>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</si>
  <si>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</si>
  <si>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</si>
  <si>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</si>
  <si>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</si>
  <si>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</si>
  <si>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</si>
  <si>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</si>
  <si>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</si>
  <si>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</si>
  <si>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</si>
  <si>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</si>
  <si>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</si>
  <si>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</si>
  <si>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</si>
  <si>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</si>
  <si>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</si>
  <si>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</si>
  <si>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</si>
  <si>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</si>
  <si>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</si>
  <si>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</si>
  <si>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</si>
  <si>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</si>
  <si>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</si>
  <si>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</si>
  <si>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</si>
  <si>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</si>
  <si>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</si>
  <si>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</si>
  <si>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</si>
  <si>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</si>
  <si>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</si>
  <si>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</si>
  <si>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</si>
  <si>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</si>
  <si>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</si>
  <si>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</si>
  <si>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</si>
  <si>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</si>
  <si>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</si>
  <si>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</si>
  <si>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</si>
  <si>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</si>
  <si>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</si>
  <si>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</si>
  <si>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</si>
  <si>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</si>
  <si>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</si>
  <si>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</si>
  <si>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</si>
  <si>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</si>
  <si>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</si>
  <si>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</si>
  <si>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</si>
  <si>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</si>
  <si>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</si>
  <si>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</si>
  <si>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</si>
  <si>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</si>
  <si>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</si>
  <si>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</si>
  <si>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</si>
  <si>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</si>
  <si>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</si>
  <si>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</si>
  <si>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</si>
  <si>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</si>
  <si>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</si>
  <si>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</si>
  <si>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</si>
  <si>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</si>
  <si>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</si>
  <si>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</si>
  <si>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</si>
  <si>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</si>
  <si>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</si>
  <si>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</si>
  <si>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</si>
  <si>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</si>
  <si>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</si>
  <si>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</si>
  <si>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</si>
  <si>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</si>
  <si>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</si>
  <si>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</si>
  <si>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</si>
  <si>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</si>
  <si>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</si>
  <si>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</si>
  <si>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</si>
  <si>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</si>
  <si>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</si>
  <si>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</si>
  <si>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</si>
  <si>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</si>
  <si>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</si>
  <si>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</si>
  <si>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</si>
  <si>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</si>
  <si>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</si>
  <si>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</si>
  <si>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</si>
  <si>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</si>
  <si>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</si>
  <si>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</si>
  <si>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</si>
  <si>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</si>
  <si>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</si>
  <si>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</si>
  <si>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</si>
  <si>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</si>
  <si>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</si>
  <si>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</si>
  <si>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</si>
  <si>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</si>
  <si>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</si>
  <si>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</si>
  <si>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</si>
  <si>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</si>
  <si>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</si>
  <si>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</si>
  <si>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</si>
  <si>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</si>
  <si>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</si>
  <si>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</si>
  <si>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</si>
  <si>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</si>
  <si>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</si>
  <si>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</si>
  <si>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</si>
  <si>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</si>
  <si>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</si>
  <si>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</si>
  <si>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</si>
  <si>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</si>
  <si>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</si>
  <si>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</si>
  <si>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</si>
  <si>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</si>
  <si>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</si>
  <si>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</si>
  <si>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</si>
  <si>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</si>
  <si>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</si>
  <si>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</si>
  <si>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</si>
  <si>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</si>
  <si>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</si>
  <si>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</si>
  <si>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</si>
  <si>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</si>
  <si>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</si>
  <si>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</si>
  <si>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</si>
  <si>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</si>
  <si>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</si>
  <si>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</si>
  <si>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</si>
  <si>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</si>
  <si>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</si>
  <si>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</si>
  <si>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</si>
  <si>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</si>
  <si>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</si>
  <si>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</si>
  <si>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</si>
  <si>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</si>
  <si>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</si>
  <si>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</si>
  <si>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</si>
  <si>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</si>
  <si>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</si>
  <si>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</si>
  <si>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</si>
  <si>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</si>
  <si>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</si>
  <si>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</si>
  <si>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</si>
  <si>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</si>
  <si>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</si>
  <si>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</si>
  <si>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</si>
  <si>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</si>
  <si>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</si>
  <si>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</si>
  <si>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</si>
  <si>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</si>
  <si>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</si>
  <si>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</si>
  <si>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</si>
  <si>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</si>
  <si>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</si>
  <si>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</si>
  <si>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</si>
  <si>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</si>
  <si>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</si>
  <si>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</si>
  <si>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</si>
  <si>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</si>
  <si>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</si>
  <si>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</si>
  <si>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</si>
  <si>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</si>
  <si>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</si>
  <si>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</si>
  <si>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</si>
  <si>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</si>
  <si>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</si>
  <si>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</si>
  <si>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</si>
  <si>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</si>
  <si>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</si>
  <si>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</si>
  <si>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</si>
  <si>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</si>
  <si>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</si>
  <si>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</si>
  <si>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</si>
  <si>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</si>
  <si>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</si>
  <si>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</si>
  <si>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</si>
  <si>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</si>
  <si>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</si>
  <si>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</si>
  <si>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</si>
  <si>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</si>
  <si>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</si>
  <si>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</si>
  <si>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</si>
  <si>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</si>
  <si>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</si>
  <si>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</si>
  <si>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</si>
  <si>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</si>
  <si>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</si>
  <si>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</si>
  <si>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</si>
  <si>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</si>
  <si>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</si>
  <si>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</si>
  <si>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</si>
  <si>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</si>
  <si>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</si>
  <si>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</si>
  <si>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</si>
  <si>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</si>
  <si>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</si>
  <si>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</si>
  <si>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</si>
  <si>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</si>
  <si>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</si>
  <si>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</si>
  <si>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</si>
  <si>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</si>
  <si>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</si>
  <si>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</si>
  <si>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</si>
  <si>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</si>
  <si>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</si>
  <si>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</si>
  <si>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</si>
  <si>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</si>
  <si>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</si>
  <si>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</si>
  <si>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</si>
  <si>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</si>
  <si>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</si>
  <si>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</si>
  <si>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</si>
  <si>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</si>
  <si>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</si>
  <si>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</si>
  <si>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</si>
  <si>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</si>
  <si>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</si>
  <si>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</si>
  <si>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</si>
  <si>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</si>
  <si>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</si>
  <si>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</si>
  <si>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</si>
  <si>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</si>
  <si>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</si>
  <si>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</si>
  <si>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</si>
  <si>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</si>
  <si>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</si>
  <si>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</si>
  <si>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</si>
  <si>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</si>
  <si>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</si>
  <si>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</si>
  <si>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</si>
  <si>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</si>
  <si>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</si>
  <si>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</si>
  <si>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</si>
  <si>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</si>
  <si>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</si>
  <si>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</si>
  <si>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</si>
  <si>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</si>
  <si>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</si>
  <si>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</si>
  <si>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</si>
  <si>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</si>
  <si>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</si>
  <si>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</si>
  <si>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</si>
  <si>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</si>
  <si>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</si>
  <si>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</si>
  <si>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</si>
  <si>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</si>
  <si>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</si>
  <si>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</si>
  <si>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</si>
  <si>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</si>
  <si>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</si>
  <si>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</si>
  <si>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</si>
  <si>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</si>
  <si>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</si>
  <si>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</si>
  <si>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</si>
  <si>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</si>
  <si>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</si>
  <si>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</si>
  <si>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</si>
  <si>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</si>
  <si>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</si>
  <si>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</si>
  <si>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</si>
  <si>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</si>
  <si>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</si>
  <si>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</si>
  <si>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</si>
  <si>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</si>
  <si>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</si>
  <si>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</si>
  <si>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</si>
  <si>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</si>
  <si>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</si>
  <si>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</si>
  <si>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</si>
  <si>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</si>
  <si>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</si>
  <si>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</si>
  <si>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</si>
  <si>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</si>
  <si>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</si>
  <si>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</si>
  <si>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</si>
  <si>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</si>
  <si>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</si>
  <si>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</si>
  <si>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</si>
  <si>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</si>
  <si>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</si>
  <si>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</si>
  <si>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</si>
  <si>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</si>
  <si>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</si>
  <si>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</si>
  <si>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</si>
  <si>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</si>
  <si>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</si>
  <si>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</si>
  <si>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</si>
  <si>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</si>
  <si>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</si>
  <si>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</si>
  <si>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</si>
  <si>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</si>
  <si>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</si>
  <si>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</si>
  <si>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</si>
  <si>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</si>
  <si>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</si>
  <si>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</si>
  <si>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</si>
  <si>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</si>
  <si>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</si>
  <si>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</si>
  <si>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</si>
  <si>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</si>
  <si>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</si>
  <si>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</si>
  <si>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</si>
  <si>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</si>
  <si>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</si>
  <si>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</si>
  <si>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</si>
  <si>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</si>
  <si>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</si>
  <si>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</si>
  <si>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</si>
  <si>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</si>
  <si>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</si>
  <si>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</si>
  <si>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</si>
  <si>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</si>
  <si>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</si>
  <si>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</si>
  <si>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</si>
  <si>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</si>
  <si>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</si>
  <si>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</si>
  <si>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</si>
  <si>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</si>
  <si>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</si>
  <si>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</si>
  <si>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</si>
  <si>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</si>
  <si>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</si>
  <si>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</si>
  <si>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</si>
  <si>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</si>
  <si>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</si>
  <si>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</si>
  <si>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</si>
  <si>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</si>
  <si>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</si>
  <si>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</si>
  <si>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</si>
  <si>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</si>
  <si>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</si>
  <si>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</si>
  <si>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</si>
  <si>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</si>
  <si>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</si>
  <si>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</si>
  <si>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</si>
  <si>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</si>
  <si>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</si>
  <si>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</si>
  <si>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</si>
  <si>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</si>
  <si>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</si>
  <si>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</si>
  <si>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</si>
  <si>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</si>
  <si>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</si>
  <si>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</si>
  <si>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</si>
  <si>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</si>
  <si>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</si>
  <si>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</si>
  <si>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</si>
  <si>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</si>
  <si>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</si>
  <si>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</si>
  <si>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</si>
  <si>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</si>
  <si>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</si>
  <si>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</si>
  <si>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</si>
  <si>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</si>
  <si>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</si>
  <si>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</si>
  <si>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</si>
  <si>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</si>
  <si>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</si>
  <si>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</si>
  <si>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</si>
  <si>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</si>
  <si>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</si>
  <si>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</si>
  <si>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</si>
  <si>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</si>
  <si>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</si>
  <si>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</si>
  <si>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</si>
  <si>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</si>
  <si>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</si>
  <si>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</si>
  <si>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</si>
  <si>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</si>
  <si>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</si>
  <si>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</si>
  <si>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</si>
  <si>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</si>
  <si>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</si>
  <si>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</si>
  <si>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</si>
  <si>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</si>
  <si>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</si>
  <si>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</si>
  <si>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</si>
  <si>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</si>
  <si>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</si>
  <si>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</si>
  <si>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</si>
  <si>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</si>
  <si>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</si>
  <si>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</si>
  <si>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</si>
  <si>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</si>
  <si>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</si>
  <si>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</si>
  <si>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</si>
  <si>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</si>
  <si>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</si>
  <si>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</si>
  <si>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</si>
  <si>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</si>
  <si>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</si>
  <si>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</si>
  <si>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</si>
  <si>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</si>
  <si>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</si>
  <si>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</si>
  <si>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</si>
  <si>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</si>
  <si>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</si>
  <si>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</si>
  <si>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</si>
  <si>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</si>
  <si>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</si>
  <si>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</si>
  <si>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</si>
  <si>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</si>
  <si>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</si>
  <si>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</si>
  <si>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</si>
  <si>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</si>
  <si>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</si>
  <si>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</si>
  <si>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</si>
  <si>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</si>
  <si>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</si>
  <si>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</si>
  <si>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</si>
  <si>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</si>
  <si>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</si>
  <si>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</si>
  <si>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</si>
  <si>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</si>
  <si>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</si>
  <si>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</si>
  <si>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</si>
  <si>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</si>
  <si>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</si>
  <si>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</si>
  <si>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</si>
  <si>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</si>
  <si>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</si>
  <si>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</si>
  <si>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</si>
  <si>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</si>
  <si>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</si>
  <si>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</si>
  <si>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</si>
  <si>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</si>
  <si>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</si>
  <si>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</si>
  <si>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</si>
  <si>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</si>
  <si>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</si>
  <si>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</si>
  <si>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</si>
  <si>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</si>
  <si>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</si>
  <si>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</si>
  <si>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</si>
  <si>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</si>
  <si>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</si>
  <si>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</si>
  <si>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</si>
  <si>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</si>
  <si>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</si>
  <si>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</si>
  <si>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</si>
  <si>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</si>
  <si>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</si>
  <si>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</si>
  <si>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</si>
  <si>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</si>
  <si>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</si>
  <si>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</si>
  <si>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</si>
  <si>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</si>
  <si>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</si>
  <si>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</si>
  <si>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</si>
  <si>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</si>
  <si>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</si>
  <si>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</si>
  <si>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</si>
  <si>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</si>
  <si>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</si>
  <si>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</si>
  <si>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</si>
  <si>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</si>
  <si>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</si>
  <si>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</si>
  <si>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</si>
  <si>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</si>
  <si>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</si>
  <si>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</si>
  <si>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</si>
  <si>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</si>
  <si>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</si>
  <si>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</si>
  <si>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</si>
  <si>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</si>
  <si>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</si>
  <si>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</si>
  <si>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</si>
  <si>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</si>
  <si>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</si>
  <si>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</si>
  <si>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</si>
  <si>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</si>
  <si>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</si>
  <si>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</si>
  <si>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</si>
  <si>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</si>
  <si>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</si>
  <si>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</si>
  <si>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</si>
  <si>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</si>
  <si>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</si>
  <si>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</si>
  <si>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</si>
  <si>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</si>
  <si>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</si>
  <si>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</si>
  <si>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</si>
  <si>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</si>
  <si>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</si>
  <si>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</si>
  <si>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</si>
  <si>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</si>
  <si>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</si>
  <si>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</si>
  <si>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</si>
  <si>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</si>
  <si>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</si>
  <si>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</si>
  <si>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</si>
  <si>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</si>
  <si>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</si>
  <si>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</si>
  <si>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</si>
  <si>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</si>
  <si>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</si>
  <si>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</si>
  <si>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</si>
  <si>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</si>
  <si>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</si>
  <si>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</si>
  <si>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</si>
  <si>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</si>
  <si>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</si>
  <si>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</si>
  <si>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</si>
  <si>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</si>
  <si>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</si>
  <si>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</si>
  <si>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</si>
  <si>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</si>
  <si>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</si>
  <si>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</si>
  <si>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</si>
  <si>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</si>
  <si>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</si>
  <si>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</si>
  <si>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</si>
  <si>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</si>
  <si>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</si>
  <si>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</si>
  <si>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</si>
  <si>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</si>
  <si>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</si>
  <si>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</si>
  <si>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</si>
  <si>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</si>
  <si>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</si>
  <si>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</si>
  <si>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</si>
  <si>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</si>
  <si>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</si>
  <si>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</si>
  <si>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</si>
  <si>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</si>
  <si>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</si>
  <si>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</si>
  <si>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</si>
  <si>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</si>
  <si>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</si>
  <si>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</si>
  <si>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</si>
  <si>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</si>
  <si>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</si>
  <si>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</si>
  <si>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</si>
  <si>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</si>
  <si>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</si>
  <si>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</si>
  <si>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</si>
  <si>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</si>
  <si>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</si>
  <si>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</si>
  <si>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</si>
  <si>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</si>
  <si>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</si>
  <si>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</si>
  <si>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</si>
  <si>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</si>
  <si>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</si>
  <si>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</si>
  <si>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</si>
  <si>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</si>
  <si>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</si>
  <si>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</si>
  <si>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</si>
  <si>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</si>
  <si>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</si>
  <si>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</si>
  <si>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</si>
  <si>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</si>
  <si>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</si>
  <si>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</si>
  <si>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</si>
  <si>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</si>
  <si>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</si>
  <si>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</si>
  <si>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</si>
  <si>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</si>
  <si>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</si>
  <si>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</si>
  <si>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</si>
  <si>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</si>
  <si>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</si>
  <si>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</si>
  <si>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</si>
  <si>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</si>
  <si>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</si>
  <si>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</si>
  <si>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</si>
  <si>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</si>
  <si>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</si>
  <si>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</si>
  <si>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</si>
  <si>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</si>
  <si>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</si>
  <si>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</si>
  <si>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</si>
  <si>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</si>
  <si>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</si>
  <si>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</si>
  <si>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</si>
  <si>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</si>
  <si>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</si>
  <si>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</si>
  <si>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</si>
  <si>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</si>
  <si>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</si>
  <si>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</si>
  <si>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</si>
  <si>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</si>
  <si>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</si>
  <si>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</si>
  <si>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</si>
  <si>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</si>
  <si>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</si>
  <si>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</si>
  <si>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</si>
  <si>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</si>
  <si>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</si>
  <si>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</si>
  <si>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</si>
  <si>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</si>
  <si>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</si>
  <si>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</si>
  <si>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</si>
  <si>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</si>
  <si>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</si>
  <si>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</si>
  <si>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</si>
  <si>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</si>
  <si>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</si>
  <si>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</si>
  <si>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</si>
  <si>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</si>
  <si>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</si>
  <si>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</si>
  <si>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</si>
  <si>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</si>
  <si>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</si>
  <si>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</si>
  <si>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</si>
  <si>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</si>
  <si>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</si>
  <si>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</si>
  <si>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</si>
  <si>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</si>
  <si>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</si>
  <si>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</si>
  <si>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</si>
  <si>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</si>
  <si>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</si>
  <si>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</si>
  <si>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</si>
  <si>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</si>
  <si>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</si>
  <si>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</si>
  <si>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</si>
  <si>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</si>
  <si>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</si>
  <si>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</si>
  <si>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</si>
  <si>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</si>
  <si>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</si>
  <si>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</si>
  <si>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</si>
  <si>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</si>
  <si>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</si>
  <si>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</si>
  <si>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</si>
  <si>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</si>
  <si>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</si>
  <si>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</si>
  <si>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</si>
  <si>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</si>
  <si>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</si>
  <si>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</si>
  <si>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</si>
  <si>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</si>
  <si>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</si>
  <si>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</si>
  <si>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</si>
  <si>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</si>
  <si>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</si>
  <si>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</si>
  <si>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</si>
  <si>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</si>
  <si>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</si>
  <si>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</si>
  <si>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</si>
  <si>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</si>
  <si>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</si>
  <si>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</si>
  <si>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</si>
  <si>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</si>
  <si>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</si>
  <si>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</si>
  <si>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</si>
  <si>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</si>
  <si>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</si>
  <si>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</si>
  <si>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</si>
  <si>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</si>
  <si>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</si>
  <si>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</si>
  <si>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</si>
  <si>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</si>
  <si>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</si>
  <si>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</si>
  <si>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</si>
  <si>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</si>
  <si>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</si>
  <si>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</si>
  <si>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</si>
  <si>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</si>
  <si>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</si>
  <si>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</si>
  <si>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</si>
  <si>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</si>
  <si>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</si>
  <si>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</si>
  <si>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</si>
  <si>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</si>
  <si>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</si>
  <si>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</si>
  <si>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</si>
  <si>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</si>
  <si>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</si>
  <si>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</si>
  <si>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</si>
  <si>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</si>
  <si>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</si>
  <si>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</si>
  <si>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</si>
  <si>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</si>
  <si>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</si>
  <si>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</si>
  <si>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</si>
  <si>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</si>
  <si>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</si>
  <si>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</si>
  <si>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</si>
  <si>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</si>
  <si>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</si>
  <si>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</si>
  <si>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</si>
  <si>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</si>
  <si>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</si>
  <si>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</si>
  <si>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</si>
  <si>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</si>
  <si>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</si>
  <si>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</si>
  <si>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</si>
  <si>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</si>
  <si>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</si>
  <si>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</si>
  <si>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</si>
  <si>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</si>
  <si>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</si>
  <si>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</si>
  <si>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</si>
  <si>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</si>
  <si>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</si>
  <si>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</si>
  <si>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</si>
  <si>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</si>
  <si>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</si>
  <si>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</si>
  <si>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</si>
  <si>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</si>
  <si>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</si>
  <si>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</si>
  <si>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</si>
  <si>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</si>
  <si>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</si>
  <si>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</si>
  <si>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</si>
  <si>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</si>
  <si>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</si>
  <si>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</si>
  <si>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</si>
  <si>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</si>
  <si>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</si>
  <si>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</si>
  <si>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</si>
  <si>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</si>
  <si>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</si>
  <si>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</si>
  <si>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</si>
  <si>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</si>
  <si>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</si>
  <si>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</si>
  <si>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</si>
  <si>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</si>
  <si>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</si>
  <si>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</si>
  <si>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</si>
  <si>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</si>
  <si>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</si>
  <si>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</si>
  <si>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</si>
  <si>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</si>
  <si>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</si>
  <si>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</si>
  <si>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</si>
  <si>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</si>
  <si>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</si>
  <si>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</si>
  <si>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</si>
  <si>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</si>
  <si>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</si>
  <si>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</si>
  <si>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</si>
  <si>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</si>
  <si>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</si>
  <si>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</si>
  <si>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</si>
  <si>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</si>
  <si>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</si>
  <si>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</si>
  <si>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</si>
  <si>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</si>
  <si>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</si>
  <si>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</si>
  <si>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</si>
  <si>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</si>
  <si>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</si>
  <si>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</si>
  <si>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</si>
  <si>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</si>
  <si>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</si>
  <si>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</si>
  <si>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</si>
  <si>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</si>
  <si>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</si>
  <si>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</si>
  <si>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</si>
  <si>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</si>
  <si>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</si>
  <si>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</si>
  <si>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</si>
  <si>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</si>
  <si>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</si>
  <si>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</si>
  <si>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</si>
  <si>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</si>
  <si>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</si>
  <si>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</si>
  <si>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</si>
  <si>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</si>
  <si>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</si>
  <si>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</si>
  <si>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</si>
  <si>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</si>
  <si>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</si>
  <si>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</si>
  <si>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</si>
  <si>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</si>
  <si>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</si>
  <si>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</si>
  <si>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</si>
  <si>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</si>
  <si>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</si>
  <si>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</si>
  <si>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</si>
  <si>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</si>
  <si>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</si>
  <si>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</si>
  <si>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</si>
  <si>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</si>
  <si>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</si>
  <si>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</si>
  <si>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</si>
  <si>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</si>
  <si>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</si>
  <si>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</si>
  <si>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</si>
  <si>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</si>
  <si>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</si>
  <si>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</si>
  <si>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</si>
  <si>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</si>
  <si>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</si>
  <si>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</si>
  <si>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</si>
  <si>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</si>
  <si>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</si>
  <si>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</si>
  <si>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</si>
  <si>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</si>
  <si>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</si>
  <si>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</si>
  <si>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</si>
  <si>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</si>
  <si>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</si>
  <si>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</si>
  <si>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</si>
  <si>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</si>
  <si>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</si>
  <si>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</si>
  <si>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</si>
  <si>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</si>
  <si>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</si>
  <si>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</si>
  <si>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</si>
  <si>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</si>
  <si>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</si>
  <si>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</si>
  <si>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</si>
  <si>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</si>
  <si>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</si>
  <si>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</si>
  <si>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</si>
  <si>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</si>
  <si>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</si>
  <si>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</si>
  <si>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</si>
  <si>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</si>
  <si>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</si>
  <si>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</si>
  <si>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</si>
  <si>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</si>
  <si>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</si>
  <si>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</si>
  <si>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</si>
  <si>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</si>
  <si>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</si>
  <si>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</si>
  <si>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</si>
  <si>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</si>
  <si>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</si>
  <si>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</si>
  <si>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</si>
  <si>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</si>
  <si>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</si>
  <si>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</si>
  <si>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</si>
  <si>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</si>
  <si>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</si>
  <si>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</si>
  <si>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</si>
  <si>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</si>
  <si>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</si>
  <si>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</si>
  <si>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</si>
  <si>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</si>
  <si>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</si>
  <si>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</si>
  <si>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</si>
  <si>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</si>
  <si>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</si>
  <si>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</si>
  <si>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</si>
  <si>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</si>
  <si>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</si>
  <si>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</si>
  <si>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</si>
  <si>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</si>
  <si>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</si>
  <si>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</si>
  <si>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</si>
  <si>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</si>
  <si>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</si>
  <si>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</si>
  <si>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</si>
  <si>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</si>
  <si>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</si>
  <si>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</si>
  <si>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</si>
  <si>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</si>
  <si>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</si>
  <si>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</si>
  <si>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</si>
  <si>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</si>
  <si>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</si>
  <si>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</si>
  <si>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</si>
  <si>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</si>
  <si>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</si>
  <si>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</si>
  <si>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</si>
  <si>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</si>
  <si>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</si>
  <si>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</si>
  <si>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</si>
  <si>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</si>
  <si>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</si>
  <si>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</si>
  <si>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</si>
  <si>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</si>
  <si>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</si>
  <si>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</si>
  <si>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</si>
  <si>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</si>
  <si>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</si>
  <si>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</si>
  <si>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</si>
  <si>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</si>
  <si>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</si>
  <si>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</si>
  <si>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</si>
  <si>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</si>
  <si>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</si>
  <si>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</si>
  <si>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</si>
  <si>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</si>
  <si>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</si>
  <si>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</si>
  <si>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</si>
  <si>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</si>
  <si>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</si>
  <si>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</si>
  <si>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</si>
  <si>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</si>
  <si>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</si>
  <si>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</si>
  <si>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</si>
  <si>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</si>
  <si>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</si>
  <si>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</si>
  <si>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</si>
  <si>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</si>
  <si>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</si>
  <si>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</si>
  <si>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</si>
  <si>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</si>
  <si>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</si>
  <si>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</si>
  <si>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</si>
  <si>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</si>
  <si>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</si>
  <si>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</si>
  <si>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</si>
  <si>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</si>
  <si>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</si>
  <si>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</si>
  <si>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</si>
  <si>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</si>
  <si>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</si>
  <si>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</si>
  <si>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</si>
  <si>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</si>
  <si>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</si>
  <si>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</si>
  <si>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</si>
  <si>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</si>
  <si>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</si>
  <si>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</si>
  <si>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</si>
  <si>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</si>
  <si>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</si>
  <si>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</si>
  <si>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</si>
  <si>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</si>
  <si>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</si>
  <si>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</si>
  <si>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</si>
  <si>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</si>
  <si>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</si>
  <si>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</si>
  <si>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</si>
  <si>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</si>
  <si>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</si>
  <si>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</si>
  <si>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</si>
  <si>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</si>
  <si>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</si>
  <si>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</si>
  <si>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</si>
  <si>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</si>
  <si>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</si>
  <si>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</si>
  <si>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</si>
  <si>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</si>
  <si>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</si>
  <si>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</si>
  <si>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</si>
  <si>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</si>
  <si>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</si>
  <si>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</si>
  <si>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</si>
  <si>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</si>
  <si>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</si>
  <si>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</si>
  <si>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</si>
  <si>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</si>
  <si>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</si>
  <si>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</si>
  <si>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</si>
  <si>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</si>
  <si>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</si>
  <si>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</si>
  <si>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</si>
  <si>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</si>
  <si>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</si>
  <si>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</si>
  <si>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</si>
  <si>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</si>
  <si>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</si>
  <si>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</si>
  <si>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</si>
  <si>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</si>
  <si>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</si>
  <si>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</si>
  <si>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</si>
  <si>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</si>
  <si>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</si>
  <si>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</si>
  <si>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</si>
  <si>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</si>
  <si>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</si>
  <si>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</si>
  <si>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</si>
  <si>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</si>
  <si>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</si>
  <si>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</si>
  <si>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</si>
  <si>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</si>
  <si>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</si>
  <si>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</si>
  <si>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</si>
  <si>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</si>
  <si>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</si>
  <si>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</si>
  <si>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</si>
  <si>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</si>
  <si>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</si>
  <si>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</si>
  <si>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</si>
  <si>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</si>
  <si>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</si>
  <si>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</si>
  <si>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</si>
  <si>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</si>
  <si>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</si>
  <si>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</si>
  <si>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</si>
  <si>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</si>
  <si>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</si>
  <si>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</si>
  <si>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</si>
  <si>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</si>
  <si>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</si>
  <si>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</si>
  <si>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</si>
  <si>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</si>
  <si>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</si>
  <si>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</si>
  <si>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</si>
  <si>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</si>
  <si>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</si>
  <si>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</si>
  <si>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</si>
  <si>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</si>
  <si>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</si>
  <si>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</si>
  <si>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</si>
  <si>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</si>
  <si>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</si>
  <si>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</si>
  <si>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</si>
  <si>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</si>
  <si>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</si>
  <si>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</si>
  <si>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</si>
  <si>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</si>
  <si>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</si>
  <si>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</si>
  <si>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</si>
  <si>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</si>
  <si>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</si>
  <si>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</si>
  <si>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</si>
  <si>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</si>
  <si>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</si>
  <si>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</si>
  <si>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</si>
  <si>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</si>
  <si>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</si>
  <si>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</si>
  <si>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</si>
  <si>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</si>
  <si>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</si>
  <si>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</si>
  <si>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</si>
  <si>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</si>
  <si>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</si>
  <si>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</si>
  <si>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</si>
  <si>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</si>
  <si>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</si>
  <si>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</si>
  <si>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</si>
  <si>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</si>
  <si>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</si>
  <si>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</si>
  <si>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</si>
  <si>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</si>
  <si>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</si>
  <si>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</si>
  <si>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</si>
  <si>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</si>
  <si>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</si>
  <si>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</si>
  <si>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</si>
  <si>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</si>
  <si>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</si>
  <si>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</si>
  <si>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</si>
  <si>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</si>
  <si>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</si>
  <si>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</si>
  <si>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</si>
  <si>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</si>
  <si>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</si>
  <si>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</si>
  <si>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</si>
  <si>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</si>
  <si>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</si>
  <si>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</si>
  <si>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</si>
  <si>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</si>
  <si>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</si>
  <si>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</si>
  <si>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</si>
  <si>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</si>
  <si>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</si>
  <si>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</si>
  <si>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</si>
  <si>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</si>
  <si>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</si>
  <si>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</si>
  <si>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</si>
  <si>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</si>
  <si>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</si>
  <si>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</si>
  <si>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</si>
  <si>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</si>
  <si>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</si>
  <si>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</si>
  <si>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</si>
  <si>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</si>
  <si>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</si>
  <si>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</si>
  <si>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</si>
  <si>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</si>
  <si>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</si>
  <si>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</si>
  <si>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</si>
  <si>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</si>
  <si>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</si>
  <si>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</si>
  <si>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</si>
  <si>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</si>
  <si>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</si>
  <si>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</si>
  <si>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</si>
  <si>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</si>
  <si>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</si>
  <si>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</si>
  <si>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</si>
  <si>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</si>
  <si>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</si>
  <si>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</si>
  <si>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</si>
  <si>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</si>
  <si>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</si>
  <si>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</si>
  <si>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</si>
  <si>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</si>
  <si>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</si>
  <si>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</si>
  <si>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</si>
  <si>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</si>
  <si>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</si>
  <si>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</si>
  <si>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</si>
  <si>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</si>
  <si>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</si>
  <si>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</si>
  <si>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</si>
  <si>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</si>
  <si>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</si>
  <si>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</si>
  <si>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</si>
  <si>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</si>
  <si>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</si>
  <si>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</si>
  <si>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</si>
  <si>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</si>
  <si>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</si>
  <si>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</si>
  <si>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</si>
  <si>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</si>
  <si>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</si>
  <si>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</si>
  <si>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</si>
  <si>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</si>
  <si>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</si>
  <si>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</si>
  <si>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</si>
  <si>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</si>
  <si>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</si>
  <si>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</si>
  <si>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</si>
  <si>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</si>
  <si>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</si>
  <si>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</si>
  <si>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</si>
  <si>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</si>
  <si>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</si>
  <si>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</si>
  <si>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</si>
  <si>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</si>
  <si>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</si>
  <si>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</si>
  <si>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</si>
  <si>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</si>
  <si>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</si>
  <si>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</si>
  <si>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</si>
  <si>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</si>
  <si>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</si>
  <si>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</si>
  <si>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</si>
  <si>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</si>
  <si>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</si>
  <si>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</si>
  <si>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</si>
  <si>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</si>
  <si>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</si>
  <si>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</si>
  <si>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</si>
  <si>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</si>
  <si>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</si>
  <si>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</si>
  <si>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</si>
  <si>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</si>
  <si>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</si>
  <si>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</si>
  <si>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</si>
  <si>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</si>
  <si>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</si>
  <si>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</si>
  <si>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</si>
  <si>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</si>
  <si>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</si>
  <si>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</si>
  <si>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</si>
  <si>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</si>
  <si>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</si>
  <si>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</si>
  <si>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</si>
  <si>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</si>
  <si>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</si>
  <si>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</si>
  <si>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</si>
  <si>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</si>
  <si>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</si>
  <si>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</si>
  <si>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</si>
  <si>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</si>
  <si>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</si>
  <si>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</si>
  <si>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</si>
  <si>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</si>
  <si>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</si>
  <si>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</si>
  <si>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</si>
  <si>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</si>
  <si>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</si>
  <si>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</si>
  <si>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</si>
  <si>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</si>
  <si>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</si>
  <si>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</si>
  <si>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</si>
  <si>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</si>
  <si>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</si>
  <si>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</si>
  <si>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</si>
  <si>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</si>
  <si>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</si>
  <si>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</si>
  <si>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</si>
  <si>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</si>
  <si>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</si>
  <si>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</si>
  <si>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</si>
  <si>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</si>
  <si>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</si>
  <si>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</si>
  <si>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</si>
  <si>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</si>
  <si>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</si>
  <si>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</si>
  <si>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</si>
  <si>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</si>
  <si>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</si>
  <si>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</si>
  <si>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</si>
  <si>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</si>
  <si>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</si>
  <si>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</si>
  <si>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</si>
  <si>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</si>
  <si>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</si>
  <si>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</si>
  <si>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</si>
  <si>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</si>
  <si>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</si>
  <si>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</si>
  <si>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</si>
  <si>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</si>
  <si>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</si>
  <si>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</si>
  <si>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</si>
  <si>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</si>
  <si>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</si>
  <si>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</si>
  <si>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</si>
  <si>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</si>
  <si>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</si>
  <si>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</si>
  <si>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</si>
  <si>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</si>
  <si>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</si>
  <si>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</si>
  <si>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</si>
  <si>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</si>
  <si>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</si>
  <si>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</si>
  <si>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</si>
  <si>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</si>
  <si>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</si>
  <si>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</si>
  <si>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</si>
  <si>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</si>
  <si>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</si>
  <si>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</si>
  <si>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</si>
  <si>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</si>
  <si>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</si>
  <si>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</si>
  <si>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</si>
  <si>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</si>
  <si>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</si>
  <si>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</si>
  <si>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</si>
  <si>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</si>
  <si>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</si>
  <si>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</si>
  <si>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</si>
  <si>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</si>
  <si>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</si>
  <si>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</si>
  <si>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</si>
  <si>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</si>
  <si>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</si>
  <si>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</si>
  <si>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</si>
  <si>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</si>
  <si>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</si>
  <si>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</si>
  <si>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</si>
  <si>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</si>
  <si>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</si>
  <si>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</si>
  <si>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</si>
  <si>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</si>
  <si>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</si>
  <si>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</si>
  <si>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</si>
  <si>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</si>
  <si>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</si>
  <si>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</si>
  <si>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</si>
  <si>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</si>
  <si>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</si>
  <si>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</si>
  <si>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</si>
  <si>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</si>
  <si>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</si>
  <si>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</si>
  <si>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</si>
  <si>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</si>
  <si>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</si>
  <si>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</si>
  <si>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</si>
  <si>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</si>
  <si>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</si>
  <si>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</si>
  <si>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</si>
  <si>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</si>
  <si>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</si>
  <si>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</si>
  <si>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</si>
  <si>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</si>
  <si>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</si>
  <si>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</si>
  <si>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</si>
  <si>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</si>
  <si>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</si>
  <si>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</si>
  <si>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</si>
  <si>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</si>
  <si>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</si>
  <si>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</si>
  <si>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</si>
  <si>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</si>
  <si>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</si>
  <si>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</si>
  <si>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</si>
  <si>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</si>
  <si>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</si>
  <si>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</si>
  <si>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</si>
  <si>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</si>
  <si>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</si>
  <si>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</si>
  <si>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</si>
  <si>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</si>
  <si>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</si>
  <si>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</si>
  <si>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</si>
  <si>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</si>
  <si>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</si>
  <si>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</si>
  <si>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</si>
  <si>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</si>
  <si>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</si>
  <si>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</si>
  <si>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</si>
  <si>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</si>
  <si>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</si>
  <si>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</si>
  <si>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</si>
  <si>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</si>
  <si>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</si>
  <si>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</si>
  <si>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</si>
  <si>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</si>
  <si>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</si>
  <si>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</si>
  <si>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</si>
  <si>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</si>
  <si>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</si>
  <si>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</si>
  <si>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</si>
  <si>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</si>
  <si>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</si>
  <si>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</si>
  <si>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</si>
  <si>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</si>
  <si>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</si>
  <si>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</si>
  <si>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</si>
  <si>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</si>
  <si>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</si>
  <si>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</si>
  <si>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</si>
  <si>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</si>
  <si>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</si>
  <si>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</si>
  <si>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</si>
  <si>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</si>
  <si>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</si>
  <si>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</si>
  <si>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</si>
  <si>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</si>
  <si>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</si>
  <si>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</si>
  <si>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</si>
  <si>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</si>
  <si>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</si>
  <si>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</si>
  <si>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</si>
  <si>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</si>
  <si>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</si>
  <si>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</si>
  <si>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</si>
  <si>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</si>
  <si>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</si>
  <si>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</si>
  <si>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</si>
  <si>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</si>
  <si>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</si>
  <si>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</si>
  <si>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</si>
  <si>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</si>
  <si>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</si>
  <si>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</si>
  <si>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</si>
  <si>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</si>
  <si>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</si>
  <si>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</si>
  <si>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</si>
  <si>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</si>
  <si>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</si>
  <si>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</si>
  <si>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</si>
  <si>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</si>
  <si>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</si>
  <si>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</si>
  <si>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</si>
  <si>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</si>
  <si>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</si>
  <si>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</si>
  <si>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</si>
  <si>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</si>
  <si>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</si>
  <si>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</si>
  <si>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</si>
  <si>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</si>
  <si>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</si>
  <si>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</si>
  <si>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</si>
  <si>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</si>
  <si>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</si>
  <si>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</si>
  <si>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</si>
  <si>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</si>
  <si>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</si>
  <si>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</si>
  <si>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</si>
  <si>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</si>
  <si>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</si>
  <si>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</si>
  <si>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</si>
  <si>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</si>
  <si>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</si>
  <si>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</si>
  <si>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</si>
  <si>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</si>
  <si>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</si>
  <si>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</si>
  <si>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</si>
  <si>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</si>
  <si>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</si>
  <si>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</si>
  <si>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</si>
  <si>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</si>
  <si>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</si>
  <si>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</si>
  <si>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</si>
  <si>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</si>
  <si>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</si>
  <si>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</si>
  <si>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</si>
  <si>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</si>
  <si>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</si>
  <si>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</si>
  <si>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</si>
  <si>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</si>
  <si>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</si>
  <si>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</si>
  <si>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</si>
  <si>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</si>
  <si>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</si>
  <si>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</si>
  <si>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</si>
  <si>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</si>
  <si>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</si>
  <si>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</si>
  <si>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</si>
  <si>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</si>
  <si>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</si>
  <si>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</si>
  <si>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</si>
  <si>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</si>
  <si>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</si>
  <si>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</si>
  <si>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</si>
  <si>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</si>
  <si>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</si>
  <si>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</si>
  <si>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</si>
  <si>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</si>
  <si>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</si>
  <si>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</si>
  <si>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</si>
  <si>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</si>
  <si>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</si>
  <si>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</si>
  <si>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</si>
  <si>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</si>
  <si>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</si>
  <si>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</si>
  <si>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</si>
  <si>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</si>
  <si>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</si>
  <si>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</si>
  <si>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</si>
  <si>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</si>
  <si>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</si>
  <si>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</si>
  <si>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</si>
  <si>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</si>
  <si>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</si>
  <si>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</si>
  <si>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</si>
  <si>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</si>
  <si>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</si>
  <si>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</si>
  <si>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</si>
  <si>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</si>
  <si>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</si>
  <si>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</si>
  <si>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</si>
  <si>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</si>
  <si>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</si>
  <si>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</si>
  <si>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</si>
  <si>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</si>
  <si>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</si>
  <si>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</si>
  <si>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</si>
  <si>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</si>
  <si>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</si>
  <si>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</si>
  <si>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</si>
  <si>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</si>
  <si>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</si>
  <si>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</si>
  <si>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</si>
  <si>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</si>
  <si>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</si>
  <si>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</si>
  <si>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</si>
  <si>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</si>
  <si>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</si>
  <si>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</si>
  <si>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</si>
  <si>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</si>
  <si>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</si>
  <si>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</si>
  <si>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</si>
  <si>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</si>
  <si>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</si>
  <si>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</si>
  <si>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</si>
  <si>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</si>
  <si>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</si>
  <si>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</si>
  <si>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</si>
  <si>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</si>
  <si>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</si>
  <si>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</si>
  <si>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</si>
  <si>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</si>
  <si>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</si>
  <si>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</si>
  <si>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</si>
  <si>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</si>
  <si>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</si>
  <si>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</si>
  <si>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</si>
  <si>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</si>
  <si>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</si>
  <si>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</si>
  <si>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</si>
  <si>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</si>
  <si>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</si>
  <si>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</si>
  <si>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</si>
  <si>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</si>
  <si>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</si>
  <si>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</si>
  <si>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</si>
  <si>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</si>
  <si>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</si>
  <si>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</si>
  <si>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</si>
  <si>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</si>
  <si>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</si>
  <si>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</si>
  <si>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</si>
  <si>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</si>
  <si>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</si>
  <si>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</si>
  <si>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</si>
  <si>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</si>
  <si>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</si>
  <si>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</si>
  <si>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</si>
  <si>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</si>
  <si>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</si>
  <si>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</si>
  <si>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</si>
  <si>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</si>
  <si>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</si>
  <si>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</si>
  <si>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</si>
  <si>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</si>
  <si>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</si>
  <si>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</si>
  <si>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</si>
  <si>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</si>
  <si>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</si>
  <si>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</si>
  <si>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</si>
  <si>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</si>
  <si>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</si>
  <si>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</si>
  <si>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</si>
  <si>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</si>
  <si>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</si>
  <si>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</si>
  <si>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</si>
  <si>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</si>
  <si>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</si>
  <si>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</si>
  <si>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</si>
  <si>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</si>
  <si>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</si>
  <si>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</si>
  <si>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</si>
  <si>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</si>
  <si>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</si>
  <si>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</si>
  <si>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</si>
  <si>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</si>
  <si>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</si>
  <si>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</si>
  <si>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</si>
  <si>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</si>
  <si>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</si>
  <si>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</si>
  <si>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</si>
  <si>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</si>
  <si>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</si>
  <si>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</si>
  <si>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</si>
  <si>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</si>
  <si>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</si>
  <si>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</si>
  <si>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</si>
  <si>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</si>
  <si>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</si>
  <si>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</si>
  <si>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</si>
  <si>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</si>
  <si>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</si>
  <si>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</si>
  <si>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</si>
  <si>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</si>
  <si>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</si>
  <si>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</si>
  <si>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</si>
  <si>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</si>
  <si>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</si>
  <si>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</si>
  <si>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</si>
  <si>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</si>
  <si>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</si>
  <si>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</si>
  <si>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</si>
  <si>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</si>
  <si>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</si>
  <si>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</si>
  <si>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</si>
  <si>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</si>
  <si>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</si>
  <si>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</si>
  <si>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</si>
  <si>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</si>
  <si>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</si>
  <si>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</si>
  <si>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</si>
  <si>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</si>
  <si>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</si>
  <si>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</si>
  <si>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</si>
  <si>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</si>
  <si>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</si>
  <si>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</si>
  <si>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</si>
  <si>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</si>
  <si>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</si>
  <si>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</si>
  <si>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</si>
  <si>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</si>
  <si>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</si>
  <si>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</si>
  <si>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</si>
  <si>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</si>
  <si>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</si>
  <si>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</si>
  <si>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</si>
  <si>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</si>
  <si>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</si>
  <si>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</si>
  <si>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</si>
  <si>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</si>
  <si>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</si>
  <si>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</si>
  <si>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</si>
  <si>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</si>
  <si>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</si>
  <si>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</si>
  <si>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</si>
  <si>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</si>
  <si>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</si>
  <si>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</si>
  <si>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</si>
  <si>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</si>
  <si>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</si>
  <si>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</si>
  <si>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</si>
  <si>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</si>
  <si>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</si>
  <si>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</si>
  <si>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</si>
  <si>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</si>
  <si>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</si>
  <si>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</si>
  <si>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</si>
  <si>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</si>
  <si>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</si>
  <si>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</si>
  <si>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</si>
  <si>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</si>
  <si>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</si>
  <si>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</si>
  <si>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</si>
  <si>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</si>
  <si>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</si>
  <si>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</si>
  <si>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</si>
  <si>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</si>
  <si>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</si>
  <si>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</si>
  <si>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</si>
  <si>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</si>
  <si>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</si>
  <si>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</si>
  <si>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</si>
  <si>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</si>
  <si>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</si>
  <si>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</si>
  <si>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</si>
  <si>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</si>
  <si>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</si>
  <si>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</si>
  <si>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</si>
  <si>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</si>
  <si>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</si>
  <si>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</si>
  <si>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</si>
  <si>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</si>
  <si>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</si>
  <si>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</si>
  <si>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</si>
  <si>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</si>
  <si>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</si>
  <si>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</si>
  <si>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</si>
  <si>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</si>
  <si>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</si>
  <si>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</si>
  <si>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</si>
  <si>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</si>
  <si>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</si>
  <si>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</si>
  <si>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</si>
  <si>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</si>
  <si>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</si>
  <si>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</si>
  <si>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</si>
  <si>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</si>
  <si>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</si>
  <si>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</si>
  <si>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</si>
  <si>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</si>
  <si>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</si>
  <si>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</si>
  <si>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</si>
  <si>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</si>
  <si>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</si>
  <si>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</si>
  <si>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</si>
  <si>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</si>
  <si>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</si>
  <si>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</si>
  <si>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</si>
  <si>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</si>
  <si>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</si>
  <si>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</si>
  <si>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</si>
  <si>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</si>
  <si>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</si>
  <si>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</si>
  <si>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</si>
  <si>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</si>
  <si>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</si>
  <si>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</si>
  <si>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</si>
  <si>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</si>
  <si>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</si>
  <si>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</si>
  <si>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</si>
  <si>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</si>
  <si>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</si>
  <si>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</si>
  <si>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</si>
  <si>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</si>
  <si>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</si>
  <si>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</si>
  <si>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</si>
  <si>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</si>
  <si>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</si>
  <si>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</si>
  <si>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</si>
  <si>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</si>
  <si>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</si>
  <si>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</si>
  <si>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</si>
  <si>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</si>
  <si>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</si>
  <si>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</si>
  <si>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</si>
  <si>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</si>
  <si>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</si>
  <si>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</si>
  <si>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</si>
  <si>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</si>
  <si>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</si>
  <si>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</si>
  <si>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</si>
  <si>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</si>
  <si>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</si>
  <si>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</si>
  <si>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</si>
  <si>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</si>
  <si>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</si>
  <si>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</si>
  <si>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</si>
  <si>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</si>
  <si>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</si>
  <si>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</si>
  <si>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</si>
  <si>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</si>
  <si>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</si>
  <si>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</si>
  <si>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</si>
  <si>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</si>
  <si>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</si>
  <si>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</si>
  <si>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</si>
  <si>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</si>
  <si>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</si>
  <si>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</si>
  <si>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</si>
  <si>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</si>
  <si>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</si>
  <si>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</si>
  <si>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</si>
  <si>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</si>
  <si>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</si>
  <si>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</si>
  <si>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</si>
  <si>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</si>
  <si>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</si>
  <si>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</si>
  <si>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</si>
  <si>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</si>
  <si>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</si>
  <si>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</si>
  <si>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</si>
  <si>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</si>
  <si>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</si>
  <si>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</si>
  <si>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</si>
  <si>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</si>
  <si>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</si>
  <si>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</si>
  <si>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</si>
  <si>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</si>
  <si>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</si>
  <si>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</si>
  <si>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</si>
  <si>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</si>
  <si>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</si>
  <si>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</si>
  <si>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</si>
  <si>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</si>
  <si>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</si>
  <si>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</si>
  <si>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</si>
  <si>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</si>
  <si>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</si>
  <si>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</si>
  <si>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</si>
  <si>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</si>
  <si>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</si>
  <si>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</si>
  <si>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</si>
  <si>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</si>
  <si>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</si>
  <si>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</si>
  <si>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</si>
  <si>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</si>
  <si>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</si>
  <si>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</si>
  <si>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</si>
  <si>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</si>
  <si>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</si>
  <si>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</si>
  <si>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</si>
  <si>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</si>
  <si>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</si>
  <si>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</si>
  <si>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</si>
  <si>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</si>
  <si>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</si>
  <si>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</si>
  <si>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</si>
  <si>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</si>
  <si>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</si>
  <si>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</si>
  <si>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</si>
  <si>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</si>
  <si>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</si>
  <si>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</si>
  <si>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</si>
  <si>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</si>
  <si>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</si>
  <si>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</si>
  <si>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</si>
  <si>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</si>
  <si>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</si>
  <si>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</si>
  <si>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</si>
  <si>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</si>
  <si>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</si>
  <si>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</si>
  <si>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</si>
  <si>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</si>
  <si>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</si>
  <si>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</si>
  <si>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</si>
  <si>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</si>
  <si>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</si>
  <si>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</si>
  <si>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</si>
  <si>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</si>
  <si>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</si>
  <si>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</si>
  <si>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</si>
  <si>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</si>
  <si>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</si>
  <si>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</si>
  <si>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</si>
  <si>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</si>
  <si>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</si>
  <si>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</si>
  <si>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</si>
  <si>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</si>
  <si>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</si>
  <si>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</si>
  <si>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</si>
  <si>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</si>
  <si>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</si>
  <si>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</si>
  <si>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</si>
  <si>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</si>
  <si>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</si>
  <si>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</si>
  <si>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</si>
  <si>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</si>
  <si>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</si>
  <si>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</si>
  <si>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</si>
  <si>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</si>
  <si>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</si>
  <si>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</si>
  <si>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</si>
  <si>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</si>
  <si>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</si>
  <si>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</si>
  <si>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</si>
  <si>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</si>
  <si>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</si>
  <si>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</si>
  <si>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</si>
  <si>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</si>
  <si>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</si>
  <si>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</si>
  <si>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</si>
  <si>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</si>
  <si>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</si>
  <si>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</si>
  <si>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</si>
  <si>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</si>
  <si>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</si>
  <si>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</si>
  <si>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</si>
  <si>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</si>
  <si>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</si>
  <si>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</si>
  <si>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</si>
  <si>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</si>
  <si>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</si>
  <si>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</si>
  <si>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</si>
  <si>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</si>
  <si>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</si>
  <si>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</si>
  <si>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</si>
  <si>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</si>
  <si>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</si>
  <si>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</si>
  <si>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</si>
  <si>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</si>
  <si>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</si>
  <si>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</si>
  <si>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</si>
  <si>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</si>
  <si>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</si>
  <si>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</si>
  <si>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</si>
  <si>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</si>
  <si>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</si>
  <si>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</si>
  <si>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</si>
  <si>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</si>
  <si>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</si>
  <si>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</si>
  <si>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</si>
  <si>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</si>
  <si>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</si>
  <si>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</si>
  <si>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</si>
  <si>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</si>
  <si>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</si>
  <si>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</si>
  <si>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</si>
  <si>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</si>
  <si>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</si>
  <si>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</si>
  <si>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</si>
  <si>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</si>
  <si>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</si>
  <si>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</si>
  <si>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</si>
  <si>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</si>
  <si>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</si>
  <si>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</si>
  <si>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</si>
  <si>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</si>
  <si>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</si>
  <si>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</si>
  <si>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</si>
  <si>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</si>
  <si>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</si>
  <si>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</si>
  <si>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</si>
  <si>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</si>
  <si>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</si>
  <si>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</si>
  <si>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</si>
  <si>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</si>
  <si>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</si>
  <si>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</si>
  <si>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</si>
  <si>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</si>
  <si>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</si>
  <si>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</si>
  <si>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</si>
  <si>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</si>
  <si>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</si>
  <si>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</si>
  <si>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</si>
  <si>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</si>
  <si>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</si>
  <si>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</si>
  <si>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</si>
  <si>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</si>
  <si>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</si>
  <si>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</si>
  <si>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</si>
  <si>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</si>
  <si>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</si>
  <si>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</si>
  <si>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</si>
  <si>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</si>
  <si>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</si>
  <si>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</si>
  <si>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</si>
  <si>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</si>
  <si>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</si>
  <si>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</si>
  <si>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</si>
  <si>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</si>
  <si>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</si>
  <si>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</si>
  <si>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</si>
  <si>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</si>
  <si>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</si>
  <si>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</si>
  <si>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</si>
  <si>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</si>
  <si>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</si>
  <si>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</si>
  <si>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</si>
  <si>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</si>
  <si>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</si>
  <si>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</si>
  <si>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</si>
  <si>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</si>
  <si>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</si>
  <si>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</si>
  <si>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</si>
  <si>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</si>
  <si>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</si>
  <si>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</si>
  <si>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</si>
  <si>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</si>
  <si>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</si>
  <si>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</si>
  <si>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</si>
  <si>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</si>
  <si>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</si>
  <si>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</si>
  <si>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</si>
  <si>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</si>
  <si>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</si>
  <si>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</si>
  <si>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</si>
  <si>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</si>
  <si>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</si>
  <si>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</si>
  <si>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</si>
  <si>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</si>
  <si>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</si>
  <si>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</si>
  <si>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</si>
  <si>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</si>
  <si>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</si>
  <si>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</si>
  <si>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</si>
  <si>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</si>
  <si>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</si>
  <si>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</si>
  <si>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</si>
  <si>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</si>
  <si>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</si>
  <si>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</si>
  <si>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</si>
  <si>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</si>
  <si>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</si>
  <si>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</si>
  <si>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</si>
  <si>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</si>
  <si>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</si>
  <si>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</si>
  <si>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</si>
  <si>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</si>
  <si>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</si>
  <si>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</si>
  <si>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</si>
  <si>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</si>
  <si>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</si>
  <si>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</si>
  <si>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</si>
  <si>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</si>
  <si>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</si>
  <si>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</si>
  <si>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</si>
  <si>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</si>
  <si>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</si>
  <si>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</si>
  <si>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</si>
  <si>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</si>
  <si>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</si>
  <si>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</si>
  <si>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</si>
  <si>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</si>
  <si>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</si>
  <si>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</si>
  <si>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</si>
  <si>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</si>
  <si>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</si>
  <si>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</si>
  <si>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</si>
  <si>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</si>
  <si>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</si>
  <si>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</si>
  <si>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</si>
  <si>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</si>
  <si>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</si>
  <si>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</si>
  <si>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</si>
  <si>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</si>
  <si>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</si>
  <si>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</si>
  <si>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</si>
  <si>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</si>
  <si>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</si>
  <si>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</si>
  <si>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</si>
  <si>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</si>
  <si>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</si>
  <si>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</si>
  <si>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</si>
  <si>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</si>
  <si>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</si>
  <si>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</si>
  <si>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</si>
  <si>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</si>
  <si>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</si>
  <si>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</si>
  <si>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</si>
  <si>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</si>
  <si>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</si>
  <si>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</si>
  <si>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</si>
  <si>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</si>
  <si>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</si>
  <si>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</si>
  <si>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</si>
  <si>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</si>
  <si>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</si>
  <si>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</si>
  <si>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</si>
  <si>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</si>
  <si>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</si>
  <si>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</si>
  <si>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</si>
  <si>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</si>
  <si>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</si>
  <si>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</si>
  <si>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</si>
  <si>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</si>
  <si>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</si>
  <si>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</si>
  <si>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</si>
  <si>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</si>
  <si>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</si>
  <si>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</si>
  <si>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</si>
  <si>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</si>
  <si>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</si>
  <si>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</si>
  <si>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</si>
  <si>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</si>
  <si>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</si>
  <si>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</si>
  <si>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</si>
  <si>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</si>
  <si>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</si>
  <si>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</si>
  <si>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</si>
  <si>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</si>
  <si>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</si>
  <si>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</si>
  <si>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</si>
  <si>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</si>
  <si>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</si>
  <si>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</si>
  <si>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</si>
  <si>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</si>
  <si>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</si>
  <si>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</si>
  <si>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</si>
  <si>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</si>
  <si>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</si>
  <si>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</si>
  <si>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</si>
  <si>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</si>
  <si>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</si>
  <si>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</si>
  <si>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</si>
  <si>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</si>
  <si>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</si>
  <si>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</si>
  <si>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</si>
  <si>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</si>
  <si>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</si>
  <si>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</si>
  <si>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</si>
  <si>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</si>
  <si>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</si>
  <si>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</si>
  <si>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</si>
  <si>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</si>
  <si>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</si>
  <si>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</si>
  <si>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</si>
  <si>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</si>
  <si>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</si>
  <si>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</si>
  <si>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</si>
  <si>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</si>
  <si>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</si>
  <si>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</si>
  <si>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</si>
  <si>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</si>
  <si>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</si>
  <si>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</si>
  <si>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</si>
  <si>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</si>
  <si>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</si>
  <si>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</si>
  <si>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</si>
  <si>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</si>
  <si>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</si>
  <si>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</si>
  <si>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</si>
  <si>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</si>
  <si>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</si>
  <si>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</si>
  <si>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</si>
  <si>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</si>
  <si>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</si>
  <si>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</si>
  <si>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</si>
  <si>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</si>
  <si>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</si>
  <si>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</si>
  <si>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</si>
  <si>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</si>
  <si>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</si>
  <si>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</si>
  <si>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</si>
  <si>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</si>
  <si>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</si>
  <si>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</si>
  <si>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</si>
  <si>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</si>
  <si>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</si>
  <si>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</si>
  <si>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</si>
  <si>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</si>
  <si>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</si>
  <si>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</si>
  <si>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</si>
  <si>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</si>
  <si>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</si>
  <si>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</si>
  <si>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</si>
  <si>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</si>
  <si>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</si>
  <si>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</si>
  <si>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</si>
  <si>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</si>
  <si>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</si>
  <si>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</si>
  <si>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</si>
  <si>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</si>
  <si>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</si>
  <si>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</si>
  <si>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</si>
  <si>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</si>
  <si>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</si>
  <si>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</si>
  <si>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</si>
  <si>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</si>
  <si>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</si>
  <si>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</si>
  <si>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</si>
  <si>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</si>
  <si>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</si>
  <si>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</si>
  <si>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</si>
  <si>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</si>
  <si>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</si>
  <si>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</si>
  <si>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</si>
  <si>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</si>
  <si>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</si>
  <si>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</si>
  <si>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</si>
  <si>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</si>
  <si>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</si>
  <si>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</si>
  <si>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</si>
  <si>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</si>
  <si>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</si>
  <si>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</si>
  <si>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</si>
  <si>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</si>
  <si>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</si>
  <si>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</si>
  <si>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</si>
  <si>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</si>
  <si>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</si>
  <si>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</si>
  <si>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</si>
  <si>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</si>
  <si>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</si>
  <si>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</si>
  <si>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</si>
  <si>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</si>
  <si>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</si>
  <si>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</si>
  <si>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</si>
  <si>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</si>
  <si>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</si>
  <si>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</si>
  <si>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</si>
  <si>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</si>
  <si>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</si>
  <si>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</si>
  <si>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</si>
  <si>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</si>
  <si>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</si>
  <si>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</si>
  <si>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</si>
  <si>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</si>
  <si>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</si>
  <si>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</si>
  <si>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</si>
  <si>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</si>
  <si>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</si>
  <si>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</si>
  <si>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</si>
  <si>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</si>
  <si>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</si>
  <si>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</si>
  <si>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</si>
  <si>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</si>
  <si>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</si>
  <si>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</si>
  <si>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</si>
  <si>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</si>
  <si>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</si>
  <si>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</si>
  <si>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</si>
  <si>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</si>
  <si>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</si>
  <si>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</si>
  <si>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</si>
  <si>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</si>
  <si>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</si>
  <si>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</si>
  <si>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</si>
  <si>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</si>
  <si>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</si>
  <si>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</si>
  <si>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</si>
  <si>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</si>
  <si>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</si>
  <si>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</si>
  <si>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</si>
  <si>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</si>
  <si>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</si>
  <si>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</si>
  <si>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</si>
  <si>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</si>
  <si>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</si>
  <si>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</si>
  <si>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</si>
  <si>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</si>
  <si>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</si>
  <si>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</si>
  <si>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</si>
  <si>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</si>
  <si>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</si>
  <si>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</si>
  <si>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</si>
  <si>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</si>
  <si>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</si>
  <si>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</si>
  <si>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</si>
  <si>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</si>
  <si>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</si>
  <si>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</si>
  <si>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</si>
  <si>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</si>
  <si>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</si>
  <si>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</si>
  <si>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</si>
  <si>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</si>
  <si>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</si>
  <si>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</si>
  <si>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</si>
  <si>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</si>
  <si>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</si>
  <si>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</si>
  <si>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</si>
  <si>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</si>
  <si>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</si>
  <si>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</si>
  <si>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</si>
  <si>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</si>
  <si>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</si>
  <si>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</si>
  <si>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</si>
  <si>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</si>
  <si>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</si>
  <si>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</si>
  <si>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</si>
  <si>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</si>
  <si>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</si>
  <si>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</si>
  <si>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</si>
  <si>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</si>
  <si>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</si>
  <si>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</si>
  <si>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</si>
  <si>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</si>
  <si>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</si>
  <si>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</si>
  <si>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</si>
  <si>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</si>
  <si>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</si>
  <si>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</si>
  <si>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</si>
  <si>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</si>
  <si>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</si>
  <si>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</si>
  <si>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</si>
  <si>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</si>
  <si>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</si>
  <si>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</si>
  <si>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</si>
  <si>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</si>
  <si>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</si>
  <si>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</si>
  <si>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</si>
  <si>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</si>
  <si>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</si>
  <si>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</si>
  <si>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</si>
  <si>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</si>
  <si>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</si>
  <si>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</si>
  <si>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</si>
  <si>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</si>
  <si>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</si>
  <si>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</si>
  <si>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</si>
  <si>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</si>
  <si>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</si>
  <si>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</si>
  <si>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</si>
  <si>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</si>
  <si>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</si>
  <si>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</si>
  <si>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</si>
  <si>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</si>
  <si>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</si>
  <si>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</si>
  <si>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</si>
  <si>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</si>
  <si>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</si>
  <si>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</si>
  <si>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</si>
  <si>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</si>
  <si>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</si>
  <si>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</si>
  <si>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</si>
  <si>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</si>
  <si>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</si>
  <si>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</si>
  <si>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</si>
  <si>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</si>
  <si>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</si>
  <si>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</si>
  <si>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</si>
  <si>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</si>
  <si>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</si>
  <si>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</si>
  <si>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</si>
  <si>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</si>
  <si>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</si>
  <si>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</si>
  <si>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</si>
  <si>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</si>
  <si>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</si>
  <si>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</si>
  <si>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</si>
  <si>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</si>
  <si>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</si>
  <si>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</si>
  <si>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</si>
  <si>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</si>
  <si>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</si>
  <si>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</si>
  <si>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</si>
  <si>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</si>
  <si>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</si>
  <si>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</si>
  <si>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</si>
  <si>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</si>
  <si>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</si>
  <si>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</si>
  <si>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</si>
  <si>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</si>
  <si>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</si>
  <si>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</si>
  <si>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</si>
  <si>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</si>
  <si>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</si>
  <si>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</si>
  <si>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</si>
  <si>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</si>
  <si>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</si>
  <si>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</si>
  <si>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</si>
  <si>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</si>
  <si>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</si>
  <si>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</si>
  <si>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</si>
  <si>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</si>
  <si>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</si>
  <si>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</si>
  <si>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</si>
  <si>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</si>
  <si>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</si>
  <si>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</si>
  <si>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</si>
  <si>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</si>
  <si>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</si>
  <si>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</si>
  <si>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</si>
  <si>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</si>
  <si>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</si>
  <si>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</si>
  <si>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</si>
  <si>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</si>
  <si>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</si>
  <si>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</si>
  <si>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</si>
  <si>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</si>
  <si>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</si>
  <si>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</si>
  <si>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</si>
  <si>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</si>
  <si>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</si>
  <si>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</si>
  <si>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</si>
  <si>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</si>
  <si>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</si>
  <si>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</si>
  <si>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</si>
  <si>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</si>
  <si>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</si>
  <si>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</si>
  <si>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</si>
  <si>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</si>
  <si>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</si>
  <si>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</si>
  <si>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</si>
  <si>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</si>
  <si>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</si>
  <si>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</si>
  <si>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</si>
  <si>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</si>
  <si>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</si>
  <si>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</si>
  <si>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</si>
  <si>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</si>
  <si>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</si>
  <si>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</si>
  <si>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</si>
  <si>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</si>
  <si>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</si>
  <si>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</si>
  <si>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</si>
  <si>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</si>
  <si>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</si>
  <si>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</si>
  <si>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</si>
  <si>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</si>
  <si>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</si>
  <si>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</si>
  <si>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</si>
  <si>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</si>
  <si>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</si>
  <si>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</si>
  <si>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</si>
  <si>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</si>
  <si>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</si>
  <si>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</si>
  <si>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</si>
  <si>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</si>
  <si>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</si>
  <si>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</si>
  <si>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</si>
  <si>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</si>
  <si>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</si>
  <si>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</si>
  <si>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</si>
  <si>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</si>
  <si>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</si>
  <si>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</si>
  <si>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</si>
  <si>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</si>
  <si>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</si>
  <si>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</si>
  <si>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</si>
  <si>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</si>
  <si>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</si>
  <si>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</si>
  <si>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</si>
  <si>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</si>
  <si>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</si>
  <si>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</si>
  <si>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</si>
  <si>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</si>
  <si>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</si>
  <si>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</si>
  <si>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</si>
  <si>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</si>
  <si>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</si>
  <si>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</si>
  <si>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</si>
  <si>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</si>
  <si>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</si>
  <si>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</si>
  <si>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</si>
  <si>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</si>
  <si>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</si>
  <si>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</si>
  <si>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</si>
  <si>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</si>
  <si>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</si>
  <si>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</si>
  <si>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</si>
  <si>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</si>
  <si>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</si>
  <si>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</si>
  <si>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</si>
  <si>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</si>
  <si>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</si>
  <si>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</si>
  <si>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</si>
  <si>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</si>
  <si>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</si>
  <si>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</si>
  <si>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</si>
  <si>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</si>
  <si>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</si>
  <si>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</si>
  <si>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</si>
  <si>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</si>
  <si>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</si>
  <si>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</si>
  <si>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</si>
  <si>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</si>
  <si>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</si>
  <si>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</si>
  <si>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</si>
  <si>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</si>
  <si>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</si>
  <si>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</si>
  <si>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</si>
  <si>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</si>
  <si>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</si>
  <si>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</si>
  <si>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</si>
  <si>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</si>
  <si>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</si>
  <si>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</si>
  <si>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</si>
  <si>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</si>
  <si>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</si>
  <si>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</si>
  <si>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</si>
  <si>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</si>
  <si>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</si>
  <si>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</si>
  <si>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</si>
  <si>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</si>
  <si>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</si>
  <si>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</si>
  <si>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</si>
  <si>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</si>
  <si>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</si>
  <si>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</si>
  <si>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</si>
  <si>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</si>
  <si>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</si>
  <si>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</si>
  <si>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</si>
  <si>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</si>
  <si>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</si>
  <si>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</si>
  <si>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</si>
  <si>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</si>
  <si>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</si>
  <si>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</si>
  <si>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</si>
  <si>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</si>
  <si>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</si>
  <si>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</si>
  <si>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</si>
  <si>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</si>
  <si>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</si>
  <si>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</si>
  <si>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</si>
  <si>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</si>
  <si>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</si>
  <si>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</si>
  <si>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</si>
  <si>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</si>
  <si>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</si>
  <si>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</si>
  <si>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</si>
  <si>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</si>
  <si>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</si>
  <si>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</si>
  <si>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</si>
  <si>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</si>
  <si>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</si>
  <si>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</si>
  <si>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</si>
  <si>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</si>
  <si>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</si>
  <si>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</si>
  <si>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</si>
  <si>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</si>
  <si>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</si>
  <si>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</si>
  <si>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</si>
  <si>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</si>
  <si>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</si>
  <si>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</si>
  <si>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</si>
  <si>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</si>
  <si>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</si>
  <si>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</si>
  <si>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</si>
  <si>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</si>
  <si>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</si>
  <si>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</si>
  <si>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</si>
  <si>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</si>
  <si>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</si>
  <si>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</si>
  <si>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</si>
  <si>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</si>
  <si>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</si>
  <si>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</si>
  <si>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</si>
  <si>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</si>
  <si>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</si>
  <si>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</si>
  <si>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</si>
  <si>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</si>
  <si>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</si>
  <si>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</si>
  <si>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</si>
  <si>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</si>
  <si>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</si>
  <si>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</si>
  <si>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</si>
  <si>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</si>
  <si>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</si>
  <si>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</si>
  <si>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</si>
  <si>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</si>
  <si>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</si>
  <si>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</si>
  <si>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</si>
  <si>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</si>
  <si>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</si>
  <si>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</si>
  <si>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</si>
  <si>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</si>
  <si>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</si>
  <si>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</si>
  <si>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</si>
  <si>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</si>
  <si>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</si>
  <si>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</si>
  <si>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</si>
  <si>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</si>
  <si>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</si>
  <si>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</si>
  <si>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</si>
  <si>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</si>
  <si>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</si>
  <si>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</si>
  <si>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</si>
  <si>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</si>
  <si>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</si>
  <si>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</si>
  <si>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</si>
  <si>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</si>
  <si>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</si>
  <si>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</si>
  <si>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</si>
  <si>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</si>
  <si>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</si>
  <si>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</si>
  <si>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</si>
  <si>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</si>
  <si>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</si>
  <si>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</si>
  <si>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</si>
  <si>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</si>
  <si>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</si>
  <si>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</si>
  <si>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</si>
  <si>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</si>
  <si>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</si>
  <si>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</si>
  <si>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</si>
  <si>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</si>
  <si>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</si>
  <si>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</si>
  <si>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</si>
  <si>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</si>
  <si>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</si>
  <si>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</si>
  <si>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</si>
  <si>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</si>
  <si>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</si>
  <si>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</si>
  <si>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</si>
  <si>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</si>
  <si>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</si>
  <si>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</si>
  <si>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</si>
  <si>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</si>
  <si>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</si>
  <si>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</si>
  <si>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</si>
  <si>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</si>
  <si>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</si>
  <si>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</si>
  <si>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</si>
  <si>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</si>
  <si>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</si>
  <si>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</si>
  <si>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</si>
  <si>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</si>
  <si>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</si>
  <si>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</si>
  <si>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</si>
  <si>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</si>
  <si>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</si>
  <si>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</si>
  <si>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</si>
  <si>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</si>
  <si>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</si>
  <si>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</si>
  <si>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</si>
  <si>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</si>
  <si>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</si>
  <si>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</si>
  <si>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</si>
  <si>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</si>
  <si>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</si>
  <si>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</si>
  <si>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</si>
  <si>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</si>
  <si>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</si>
  <si>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</si>
  <si>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</si>
  <si>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</si>
  <si>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</si>
  <si>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</si>
  <si>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</si>
  <si>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</si>
  <si>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</si>
  <si>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</si>
  <si>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</si>
  <si>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</si>
  <si>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</si>
  <si>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</si>
  <si>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</si>
  <si>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</si>
  <si>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</si>
  <si>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</si>
  <si>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</si>
  <si>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</si>
  <si>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</si>
  <si>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</si>
  <si>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</si>
  <si>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</si>
  <si>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</si>
  <si>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</si>
  <si>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</si>
  <si>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</si>
  <si>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</si>
  <si>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</si>
  <si>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</si>
  <si>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</si>
  <si>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</si>
  <si>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</si>
  <si>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</si>
  <si>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</si>
  <si>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</si>
  <si>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</si>
  <si>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</si>
  <si>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</si>
  <si>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</si>
  <si>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</si>
  <si>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</si>
  <si>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</si>
  <si>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</si>
  <si>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</si>
  <si>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</si>
  <si>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</si>
  <si>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</si>
  <si>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</si>
  <si>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</si>
  <si>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</si>
  <si>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</si>
  <si>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</si>
  <si>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</si>
  <si>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</si>
  <si>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</si>
  <si>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</si>
  <si>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</si>
  <si>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</si>
  <si>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</si>
  <si>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</si>
  <si>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</si>
  <si>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</si>
  <si>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</si>
  <si>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</si>
  <si>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</si>
  <si>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</si>
  <si>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</si>
  <si>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</si>
  <si>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</si>
  <si>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</si>
  <si>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</si>
  <si>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</si>
  <si>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</si>
  <si>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</si>
  <si>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</si>
  <si>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</si>
  <si>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</si>
  <si>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</si>
  <si>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</si>
  <si>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</si>
  <si>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</si>
  <si>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</si>
  <si>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</si>
  <si>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</si>
  <si>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</si>
  <si>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</si>
  <si>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</si>
  <si>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</si>
  <si>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</si>
  <si>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</si>
  <si>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</si>
  <si>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</si>
  <si>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</si>
  <si>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</si>
  <si>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</si>
  <si>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</si>
  <si>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</si>
  <si>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</si>
  <si>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</si>
  <si>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</si>
  <si>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</si>
  <si>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</si>
  <si>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</si>
  <si>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</si>
  <si>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</si>
  <si>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</si>
  <si>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</si>
  <si>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</si>
  <si>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</si>
  <si>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</si>
  <si>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</si>
  <si>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</si>
  <si>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</si>
  <si>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</si>
  <si>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</si>
  <si>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</si>
  <si>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</si>
  <si>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</si>
  <si>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</si>
  <si>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</si>
  <si>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</si>
  <si>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</si>
  <si>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</si>
  <si>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</si>
  <si>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</si>
  <si>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</si>
  <si>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</si>
  <si>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</si>
  <si>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</si>
  <si>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</si>
  <si>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</si>
  <si>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</si>
  <si>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</si>
  <si>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</si>
  <si>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</si>
  <si>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</si>
  <si>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</si>
  <si>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</si>
  <si>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</si>
  <si>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</si>
  <si>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</si>
  <si>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</si>
  <si>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</si>
  <si>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</si>
  <si>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</si>
  <si>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</si>
  <si>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</si>
  <si>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</si>
  <si>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</si>
  <si>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</si>
  <si>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</si>
  <si>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</si>
  <si>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</si>
  <si>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</si>
  <si>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</si>
  <si>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</si>
  <si>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</si>
  <si>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</si>
  <si>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</si>
  <si>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</si>
  <si>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</si>
  <si>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</si>
  <si>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</si>
  <si>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</si>
  <si>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</si>
  <si>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</si>
  <si>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</si>
  <si>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</si>
  <si>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</si>
  <si>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</si>
  <si>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</si>
  <si>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</si>
  <si>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</si>
  <si>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</si>
  <si>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</si>
  <si>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</si>
  <si>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</si>
  <si>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</si>
  <si>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</si>
  <si>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</si>
  <si>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</si>
  <si>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</si>
  <si>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</si>
  <si>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</si>
  <si>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</si>
  <si>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</si>
  <si>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</si>
  <si>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</si>
  <si>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</si>
  <si>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</si>
  <si>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</si>
  <si>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</si>
  <si>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</si>
  <si>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</si>
  <si>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</si>
  <si>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</si>
  <si>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</si>
  <si>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</si>
  <si>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</si>
  <si>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</si>
  <si>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</si>
  <si>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</si>
  <si>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</si>
  <si>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</si>
  <si>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</si>
  <si>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</si>
  <si>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</si>
  <si>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</si>
  <si>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</si>
  <si>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</si>
  <si>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</si>
  <si>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</si>
  <si>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</si>
  <si>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</si>
  <si>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</si>
  <si>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</si>
  <si>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</si>
  <si>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</si>
  <si>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</si>
  <si>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</si>
  <si>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</si>
  <si>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</si>
  <si>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</si>
  <si>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</si>
  <si>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</si>
  <si>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</si>
  <si>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</si>
  <si>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</si>
  <si>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</si>
  <si>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</si>
  <si>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</si>
  <si>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</si>
  <si>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</si>
  <si>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</si>
  <si>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</si>
  <si>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</si>
  <si>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</si>
  <si>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</si>
  <si>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</si>
  <si>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</si>
  <si>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</si>
  <si>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</si>
  <si>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</si>
  <si>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</si>
  <si>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</si>
  <si>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</si>
  <si>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</si>
  <si>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</si>
  <si>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</si>
  <si>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</si>
  <si>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</si>
  <si>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</si>
  <si>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</si>
  <si>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</si>
  <si>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</si>
  <si>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</si>
  <si>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</si>
  <si>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</si>
  <si>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</si>
  <si>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</si>
  <si>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</si>
  <si>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</si>
  <si>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</si>
  <si>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</si>
  <si>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</si>
  <si>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</si>
  <si>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</si>
  <si>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</si>
  <si>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</si>
  <si>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</si>
  <si>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</si>
  <si>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</si>
  <si>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</si>
  <si>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</si>
  <si>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</si>
  <si>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</si>
  <si>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</si>
  <si>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</si>
  <si>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</si>
  <si>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</si>
  <si>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</si>
  <si>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</si>
  <si>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</si>
  <si>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</si>
  <si>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</si>
  <si>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</si>
  <si>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</si>
  <si>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</si>
  <si>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</si>
  <si>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</si>
  <si>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</si>
  <si>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</si>
  <si>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</si>
  <si>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</si>
  <si>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</si>
  <si>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</si>
  <si>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</si>
  <si>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</si>
  <si>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</si>
  <si>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</si>
  <si>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</si>
  <si>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</si>
  <si>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</si>
  <si>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</si>
  <si>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</si>
  <si>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</si>
  <si>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</si>
  <si>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</si>
  <si>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</si>
  <si>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</si>
  <si>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</si>
  <si>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</si>
  <si>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</si>
  <si>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</si>
  <si>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</si>
  <si>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</si>
  <si>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</si>
  <si>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</si>
  <si>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</si>
  <si>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</si>
  <si>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</si>
  <si>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</si>
  <si>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</si>
  <si>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</si>
  <si>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</si>
  <si>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</si>
  <si>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</si>
  <si>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</si>
  <si>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</si>
  <si>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</si>
  <si>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</si>
  <si>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</si>
  <si>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</si>
  <si>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</si>
  <si>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</si>
  <si>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</si>
  <si>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</si>
  <si>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</si>
  <si>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</si>
  <si>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</si>
  <si>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</si>
  <si>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</si>
  <si>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</si>
  <si>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</si>
  <si>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</si>
  <si>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</si>
  <si>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</si>
  <si>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</si>
  <si>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</si>
  <si>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</si>
  <si>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</si>
  <si>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</si>
  <si>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</si>
  <si>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</si>
  <si>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</si>
  <si>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</si>
  <si>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</si>
  <si>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</si>
  <si>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</si>
  <si>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</si>
  <si>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</si>
  <si>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</si>
  <si>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</si>
  <si>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</si>
  <si>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</si>
  <si>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</si>
  <si>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</si>
  <si>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</si>
  <si>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</si>
  <si>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</si>
  <si>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</si>
  <si>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</si>
  <si>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</si>
  <si>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</si>
  <si>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</si>
  <si>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</si>
  <si>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</si>
  <si>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</si>
  <si>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</si>
  <si>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</si>
  <si>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</si>
  <si>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</si>
  <si>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</si>
  <si>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</si>
  <si>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</si>
  <si>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</si>
  <si>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</si>
  <si>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</si>
  <si>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</si>
  <si>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</si>
  <si>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</si>
  <si>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</si>
  <si>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</si>
  <si>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</si>
  <si>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</si>
  <si>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</si>
  <si>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</si>
  <si>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</si>
  <si>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</si>
  <si>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</si>
  <si>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</si>
  <si>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</si>
  <si>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</si>
  <si>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</si>
  <si>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</si>
  <si>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</si>
  <si>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</si>
  <si>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</si>
  <si>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</si>
  <si>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</si>
  <si>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</si>
  <si>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</si>
  <si>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</si>
  <si>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</si>
  <si>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</si>
  <si>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</si>
  <si>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</si>
  <si>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</si>
  <si>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</si>
  <si>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</si>
  <si>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</si>
  <si>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</si>
  <si>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</si>
  <si>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</si>
  <si>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</si>
  <si>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</si>
  <si>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</si>
  <si>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</si>
  <si>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</si>
  <si>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</si>
  <si>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</si>
  <si>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</si>
  <si>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</si>
  <si>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</si>
  <si>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</si>
  <si>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</si>
  <si>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</si>
  <si>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</si>
  <si>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</si>
  <si>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</si>
  <si>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</si>
  <si>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</si>
  <si>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</si>
  <si>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</si>
  <si>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</si>
  <si>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</si>
  <si>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</si>
  <si>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</si>
  <si>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</si>
  <si>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</si>
  <si>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</si>
  <si>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</si>
  <si>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</si>
  <si>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</si>
  <si>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</si>
  <si>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</si>
  <si>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</si>
  <si>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</si>
  <si>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</si>
  <si>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</si>
  <si>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</si>
  <si>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</si>
  <si>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</si>
  <si>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</si>
  <si>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</si>
  <si>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</si>
  <si>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</si>
  <si>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</si>
  <si>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</si>
  <si>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</si>
  <si>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</si>
  <si>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</si>
  <si>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</si>
  <si>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</si>
  <si>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</si>
  <si>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</si>
  <si>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</si>
  <si>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</si>
  <si>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</si>
  <si>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</si>
  <si>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</si>
  <si>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</si>
  <si>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</si>
  <si>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</si>
  <si>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</si>
  <si>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</si>
  <si>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</si>
  <si>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</si>
  <si>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</si>
  <si>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</si>
  <si>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</si>
  <si>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</si>
  <si>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</si>
  <si>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</si>
  <si>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</si>
  <si>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</si>
  <si>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</si>
  <si>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</si>
  <si>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</si>
  <si>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</si>
  <si>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</si>
  <si>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</si>
  <si>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</si>
  <si>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</si>
  <si>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</si>
  <si>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</si>
  <si>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</si>
  <si>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</si>
  <si>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</si>
  <si>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</si>
  <si>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</si>
  <si>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</si>
  <si>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</si>
  <si>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</si>
  <si>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</si>
  <si>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</si>
  <si>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</si>
  <si>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</si>
  <si>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</si>
  <si>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</si>
  <si>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</si>
  <si>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</si>
  <si>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</si>
  <si>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</si>
  <si>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</si>
  <si>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</si>
  <si>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</si>
  <si>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</si>
  <si>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</si>
  <si>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</si>
  <si>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</si>
  <si>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</si>
  <si>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</si>
  <si>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</si>
  <si>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</si>
  <si>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</si>
  <si>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</si>
  <si>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</si>
  <si>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</si>
  <si>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</si>
  <si>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</si>
  <si>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</si>
  <si>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</si>
  <si>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</si>
  <si>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</si>
  <si>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</si>
  <si>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</si>
  <si>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</si>
  <si>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</si>
  <si>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</si>
  <si>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</si>
  <si>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</si>
  <si>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</si>
  <si>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</si>
  <si>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</si>
  <si>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</si>
  <si>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</si>
  <si>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</si>
  <si>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</si>
  <si>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</si>
  <si>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</si>
  <si>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</si>
  <si>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</si>
  <si>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</si>
  <si>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</si>
  <si>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</si>
  <si>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</si>
  <si>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</si>
  <si>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</si>
  <si>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</si>
  <si>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</si>
  <si>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</si>
  <si>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</si>
  <si>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</si>
  <si>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</si>
  <si>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</si>
  <si>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</si>
  <si>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</si>
  <si>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</si>
  <si>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</si>
  <si>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</si>
  <si>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</si>
  <si>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</si>
  <si>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</si>
  <si>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</si>
  <si>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</si>
  <si>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</si>
  <si>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</si>
  <si>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</si>
  <si>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</si>
  <si>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</si>
  <si>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</si>
  <si>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</si>
  <si>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</si>
  <si>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</si>
  <si>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</si>
  <si>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</si>
  <si>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</si>
  <si>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</si>
  <si>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</si>
  <si>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</si>
  <si>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</si>
  <si>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</si>
  <si>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</si>
  <si>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</si>
  <si>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</si>
  <si>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</si>
  <si>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</si>
  <si>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</si>
  <si>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</si>
  <si>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</si>
  <si>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</si>
  <si>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</si>
  <si>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</si>
  <si>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</si>
  <si>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</si>
  <si>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</si>
  <si>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</si>
  <si>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</si>
  <si>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</si>
  <si>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</si>
  <si>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</si>
  <si>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</si>
  <si>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</si>
  <si>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</si>
  <si>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</si>
  <si>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</si>
  <si>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</si>
  <si>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</si>
  <si>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</si>
  <si>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</si>
  <si>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</si>
  <si>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</si>
  <si>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</si>
  <si>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</si>
  <si>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</si>
  <si>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</si>
  <si>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</si>
  <si>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</si>
  <si>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</si>
  <si>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</si>
  <si>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</si>
  <si>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</si>
  <si>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</si>
  <si>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</si>
  <si>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</si>
  <si>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</si>
  <si>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</si>
  <si>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</si>
  <si>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</si>
  <si>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</si>
  <si>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</si>
  <si>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</si>
  <si>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</si>
  <si>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</si>
  <si>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</si>
  <si>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</si>
  <si>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</si>
  <si>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</si>
  <si>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</si>
  <si>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</si>
  <si>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</si>
  <si>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</si>
  <si>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</si>
  <si>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</si>
  <si>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</si>
  <si>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</si>
  <si>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</si>
  <si>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</si>
  <si>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</si>
  <si>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</si>
  <si>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</si>
  <si>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</si>
  <si>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</si>
  <si>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</si>
  <si>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</si>
  <si>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</si>
  <si>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</si>
  <si>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</si>
  <si>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</si>
  <si>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</si>
  <si>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</si>
  <si>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</si>
  <si>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</si>
  <si>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</si>
  <si>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</si>
  <si>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</si>
  <si>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</si>
  <si>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</si>
  <si>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</si>
  <si>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</si>
  <si>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</si>
  <si>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</si>
  <si>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</si>
  <si>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</si>
  <si>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</si>
  <si>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</si>
  <si>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</si>
  <si>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</si>
  <si>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</si>
  <si>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</si>
  <si>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</si>
  <si>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</si>
  <si>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</si>
  <si>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</si>
  <si>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</si>
  <si>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</si>
  <si>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</si>
  <si>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</si>
  <si>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</si>
  <si>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</si>
  <si>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</si>
  <si>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</si>
  <si>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</si>
  <si>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</si>
  <si>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</si>
  <si>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</si>
  <si>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</si>
  <si>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</si>
  <si>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</si>
  <si>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</si>
  <si>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</si>
  <si>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</si>
  <si>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</si>
  <si>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</si>
  <si>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</si>
  <si>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</si>
  <si>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</si>
  <si>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</si>
  <si>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</si>
  <si>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</si>
  <si>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</si>
  <si>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</si>
  <si>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</si>
  <si>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</si>
  <si>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</si>
  <si>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</si>
  <si>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</si>
  <si>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</si>
  <si>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</si>
  <si>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</si>
  <si>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</si>
  <si>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</si>
  <si>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</si>
  <si>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</si>
  <si>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</si>
  <si>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</si>
  <si>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</si>
  <si>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</si>
  <si>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</si>
  <si>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</si>
  <si>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</si>
  <si>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</si>
  <si>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</si>
  <si>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</si>
  <si>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</si>
  <si>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</si>
  <si>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</si>
  <si>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</si>
  <si>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</si>
  <si>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</si>
  <si>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</si>
  <si>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</si>
  <si>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</si>
  <si>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</si>
  <si>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</si>
  <si>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</si>
  <si>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</si>
  <si>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</si>
  <si>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</si>
  <si>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</si>
  <si>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</si>
  <si>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</si>
  <si>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</si>
  <si>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</si>
  <si>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</si>
  <si>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</si>
  <si>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</si>
  <si>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</si>
  <si>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</si>
  <si>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</si>
  <si>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</si>
  <si>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</si>
  <si>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</si>
  <si>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</si>
  <si>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</si>
  <si>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</si>
  <si>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</si>
  <si>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</si>
  <si>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</si>
  <si>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</si>
  <si>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</si>
  <si>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</si>
  <si>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</si>
  <si>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</si>
  <si>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</si>
  <si>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</si>
  <si>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</si>
  <si>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</si>
  <si>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</si>
  <si>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</si>
  <si>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</si>
  <si>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</si>
  <si>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</si>
  <si>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</si>
  <si>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</si>
  <si>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</si>
  <si>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</si>
  <si>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</si>
  <si>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</si>
  <si>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</si>
  <si>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</si>
  <si>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</si>
  <si>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</si>
  <si>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</si>
  <si>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</si>
  <si>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</si>
  <si>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</si>
  <si>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</si>
  <si>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</si>
  <si>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</si>
  <si>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</si>
  <si>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</si>
  <si>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</si>
  <si>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</si>
  <si>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</si>
  <si>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</si>
  <si>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</si>
  <si>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</si>
  <si>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</si>
  <si>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</si>
  <si>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</si>
  <si>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</si>
  <si>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</si>
  <si>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</si>
  <si>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</si>
  <si>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</si>
  <si>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</si>
  <si>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</si>
  <si>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</si>
  <si>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</si>
  <si>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</si>
  <si>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</si>
  <si>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</si>
  <si>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</si>
  <si>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</si>
  <si>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</si>
  <si>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</si>
  <si>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</si>
  <si>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</si>
  <si>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</si>
  <si>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</si>
  <si>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</si>
  <si>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</si>
  <si>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</si>
  <si>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</si>
  <si>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</si>
  <si>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</si>
  <si>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</si>
  <si>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</si>
  <si>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</si>
  <si>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</si>
  <si>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</si>
  <si>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</si>
  <si>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</si>
  <si>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</si>
  <si>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</si>
  <si>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</si>
  <si>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</si>
  <si>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</si>
  <si>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</si>
  <si>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</si>
  <si>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</si>
  <si>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</si>
  <si>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</si>
  <si>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</si>
  <si>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</si>
  <si>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</si>
  <si>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</si>
  <si>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</si>
  <si>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</si>
  <si>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</si>
  <si>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</si>
  <si>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</si>
  <si>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</si>
  <si>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</si>
  <si>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</si>
  <si>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</si>
  <si>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</si>
  <si>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</si>
  <si>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</si>
  <si>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</si>
  <si>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</si>
  <si>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</si>
  <si>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</si>
  <si>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</si>
  <si>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</si>
  <si>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</si>
  <si>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</si>
  <si>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</si>
  <si>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</si>
  <si>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</si>
  <si>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</si>
  <si>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</si>
  <si>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</si>
  <si>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</si>
  <si>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</si>
  <si>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</si>
  <si>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</si>
  <si>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</si>
  <si>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</si>
  <si>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</si>
  <si>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</si>
  <si>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</si>
  <si>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</si>
  <si>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</si>
  <si>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</si>
  <si>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</si>
  <si>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</si>
  <si>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</si>
  <si>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</si>
  <si>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</si>
  <si>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</si>
  <si>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</si>
  <si>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</si>
  <si>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</si>
  <si>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</si>
  <si>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</si>
  <si>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</si>
  <si>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</si>
  <si>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</si>
  <si>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</si>
  <si>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</si>
  <si>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</si>
  <si>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</si>
  <si>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</si>
  <si>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</si>
  <si>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</si>
  <si>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</si>
  <si>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</si>
  <si>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</si>
  <si>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</si>
  <si>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</si>
  <si>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</si>
  <si>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</si>
  <si>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</si>
  <si>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</si>
  <si>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</si>
  <si>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</si>
  <si>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</si>
  <si>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</si>
  <si>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</si>
  <si>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</si>
  <si>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</si>
  <si>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</si>
  <si>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</si>
  <si>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</si>
  <si>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</si>
  <si>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</si>
  <si>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</si>
  <si>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</si>
  <si>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</si>
  <si>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</si>
  <si>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</si>
  <si>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</si>
  <si>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</si>
  <si>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</si>
  <si>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</si>
  <si>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</si>
  <si>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</si>
  <si>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</si>
  <si>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</si>
  <si>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</si>
  <si>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</si>
  <si>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</si>
  <si>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</si>
  <si>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</si>
  <si>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</si>
  <si>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</si>
  <si>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</si>
  <si>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</si>
  <si>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</si>
  <si>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</si>
  <si>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</si>
  <si>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</si>
  <si>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</si>
  <si>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</si>
  <si>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</si>
  <si>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</si>
  <si>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</si>
  <si>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</si>
  <si>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</si>
  <si>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</si>
  <si>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</si>
  <si>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</si>
  <si>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</si>
  <si>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</si>
  <si>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</si>
  <si>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</si>
  <si>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</si>
  <si>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</si>
  <si>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</si>
  <si>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</si>
  <si>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</si>
  <si>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</si>
  <si>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</si>
  <si>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</si>
  <si>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</si>
  <si>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</si>
  <si>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</si>
  <si>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</si>
  <si>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</si>
  <si>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</si>
  <si>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</si>
  <si>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</si>
  <si>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</si>
  <si>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</si>
  <si>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</si>
  <si>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</si>
  <si>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</si>
  <si>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</si>
  <si>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</si>
  <si>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</si>
  <si>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</si>
  <si>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</si>
  <si>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</si>
  <si>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</si>
  <si>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</si>
  <si>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</si>
  <si>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</si>
  <si>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</si>
  <si>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</si>
  <si>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</si>
  <si>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</si>
  <si>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</si>
  <si>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</si>
  <si>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</si>
  <si>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</si>
  <si>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</si>
  <si>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</si>
  <si>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</si>
  <si>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</si>
  <si>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</si>
  <si>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</si>
  <si>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</si>
  <si>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</si>
  <si>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</si>
  <si>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</si>
  <si>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</si>
  <si>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</si>
  <si>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</si>
  <si>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</si>
  <si>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</si>
  <si>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</si>
  <si>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</si>
  <si>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</si>
  <si>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</si>
  <si>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</si>
  <si>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</si>
  <si>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</si>
  <si>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</si>
  <si>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</si>
  <si>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</si>
  <si>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</si>
  <si>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</si>
  <si>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</si>
  <si>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</si>
  <si>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</si>
  <si>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</si>
  <si>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</si>
  <si>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</si>
  <si>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</si>
  <si>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</si>
  <si>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</si>
  <si>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</si>
  <si>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</si>
  <si>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</si>
  <si>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</si>
  <si>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</si>
  <si>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</si>
  <si>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</si>
  <si>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</si>
  <si>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</si>
  <si>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</si>
  <si>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</si>
  <si>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</si>
  <si>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</si>
  <si>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</si>
  <si>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</si>
  <si>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</si>
  <si>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</si>
  <si>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</si>
  <si>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</si>
  <si>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</si>
  <si>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</si>
  <si>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</si>
  <si>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</si>
  <si>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</si>
  <si>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</si>
  <si>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</si>
  <si>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</si>
  <si>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</si>
  <si>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</si>
  <si>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</si>
  <si>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</si>
  <si>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</si>
  <si>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</si>
  <si>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</si>
  <si>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</si>
  <si>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</si>
  <si>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</si>
  <si>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</si>
  <si>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</si>
  <si>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</si>
  <si>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</si>
  <si>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</si>
  <si>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</si>
  <si>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</si>
  <si>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</si>
  <si>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</si>
  <si>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</si>
  <si>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</si>
  <si>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</si>
  <si>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</si>
  <si>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</si>
  <si>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</si>
  <si>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</si>
  <si>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</si>
  <si>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</si>
  <si>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</si>
  <si>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</si>
  <si>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</si>
  <si>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</si>
  <si>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</si>
  <si>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</si>
  <si>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</si>
  <si>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</si>
  <si>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</si>
  <si>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</si>
  <si>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</si>
  <si>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</si>
  <si>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</si>
  <si>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</si>
  <si>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</si>
  <si>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</si>
  <si>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</si>
  <si>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</si>
  <si>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</si>
  <si>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</si>
  <si>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</si>
  <si>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</si>
  <si>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</si>
  <si>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</si>
  <si>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</si>
  <si>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</si>
  <si>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</si>
  <si>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</si>
  <si>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</si>
  <si>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</si>
  <si>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</si>
  <si>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</si>
  <si>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</si>
  <si>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</si>
  <si>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</si>
  <si>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</si>
  <si>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</si>
  <si>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</si>
  <si>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</si>
  <si>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</si>
  <si>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</si>
  <si>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</si>
  <si>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</si>
  <si>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</si>
  <si>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</si>
  <si>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</si>
  <si>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</si>
  <si>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</si>
  <si>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</si>
  <si>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</si>
  <si>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</si>
  <si>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</si>
  <si>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</si>
  <si>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</si>
  <si>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</si>
  <si>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</si>
  <si>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</si>
  <si>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</si>
  <si>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</si>
  <si>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</si>
  <si>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</si>
  <si>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</si>
  <si>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</si>
  <si>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</si>
  <si>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</si>
  <si>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</si>
  <si>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</si>
  <si>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</si>
  <si>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</si>
  <si>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</si>
  <si>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</si>
  <si>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</si>
  <si>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</si>
  <si>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</si>
  <si>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</si>
  <si>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</si>
  <si>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</si>
  <si>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</si>
  <si>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</si>
  <si>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</si>
  <si>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</si>
  <si>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</si>
  <si>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</si>
  <si>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</si>
  <si>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</si>
  <si>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</si>
  <si>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</si>
  <si>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</si>
  <si>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</si>
  <si>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</si>
  <si>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</si>
  <si>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</si>
  <si>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</si>
  <si>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</si>
  <si>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</si>
  <si>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</si>
  <si>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</si>
  <si>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</si>
  <si>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</si>
  <si>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</si>
  <si>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</si>
  <si>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</si>
  <si>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</si>
  <si>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</si>
  <si>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</si>
  <si>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</si>
  <si>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</si>
  <si>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</si>
  <si>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</si>
  <si>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</si>
  <si>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</si>
  <si>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</si>
  <si>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</si>
  <si>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</si>
  <si>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</si>
  <si>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</si>
  <si>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</si>
  <si>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</si>
  <si>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</si>
  <si>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</si>
  <si>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</si>
  <si>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</si>
  <si>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</si>
  <si>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</si>
  <si>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</si>
  <si>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</si>
  <si>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</si>
  <si>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</si>
  <si>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</si>
  <si>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</si>
  <si>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</si>
  <si>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</si>
  <si>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</si>
  <si>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</si>
  <si>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</si>
  <si>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</si>
  <si>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</si>
  <si>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</si>
  <si>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</si>
  <si>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</si>
  <si>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</si>
  <si>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</si>
  <si>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</si>
  <si>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</si>
  <si>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</si>
  <si>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</si>
  <si>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</si>
  <si>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</si>
  <si>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</si>
  <si>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</si>
  <si>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</si>
  <si>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</si>
  <si>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</si>
  <si>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</si>
  <si>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</si>
  <si>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</si>
  <si>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</si>
  <si>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</si>
  <si>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</si>
  <si>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</si>
  <si>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</si>
  <si>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</si>
  <si>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</si>
  <si>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</si>
  <si>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</si>
  <si>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</si>
  <si>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</si>
  <si>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</si>
  <si>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</si>
  <si>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</si>
  <si>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</si>
  <si>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</si>
  <si>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</si>
  <si>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</si>
  <si>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</si>
  <si>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</si>
  <si>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</si>
  <si>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</si>
  <si>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</si>
  <si>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</si>
  <si>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</si>
  <si>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</si>
  <si>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</si>
  <si>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</si>
  <si>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</si>
  <si>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</si>
  <si>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</si>
  <si>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</si>
  <si>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</si>
  <si>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</si>
  <si>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</si>
  <si>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</si>
  <si>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</si>
  <si>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</si>
  <si>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</si>
  <si>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</si>
  <si>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</si>
  <si>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</si>
  <si>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</si>
  <si>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</si>
  <si>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</si>
  <si>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</si>
  <si>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</si>
  <si>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</si>
  <si>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</si>
  <si>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</si>
  <si>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</si>
  <si>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</si>
  <si>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</si>
  <si>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</si>
  <si>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</si>
  <si>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</si>
  <si>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</si>
  <si>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</si>
  <si>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</si>
  <si>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</si>
  <si>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</si>
  <si>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</si>
  <si>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</si>
  <si>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</si>
  <si>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</si>
  <si>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</si>
  <si>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</si>
  <si>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</si>
  <si>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</si>
  <si>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</si>
  <si>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</si>
  <si>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</si>
  <si>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</si>
  <si>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</si>
  <si>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</si>
  <si>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</si>
  <si>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</si>
  <si>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</si>
  <si>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</si>
  <si>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</si>
  <si>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</si>
  <si>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</si>
  <si>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</si>
  <si>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</si>
  <si>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</si>
  <si>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</si>
  <si>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</si>
  <si>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</si>
  <si>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</si>
  <si>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</si>
  <si>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</si>
  <si>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</si>
  <si>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</si>
  <si>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</si>
  <si>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</si>
  <si>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</si>
  <si>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</si>
  <si>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</si>
  <si>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</si>
  <si>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</si>
  <si>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</si>
  <si>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</si>
  <si>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</si>
  <si>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</si>
  <si>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</si>
  <si>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</si>
  <si>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</si>
  <si>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</si>
  <si>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</si>
  <si>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</si>
  <si>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</si>
  <si>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</si>
  <si>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</si>
  <si>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</si>
  <si>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</si>
  <si>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</si>
  <si>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</si>
  <si>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</si>
  <si>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</si>
  <si>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</si>
  <si>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</si>
  <si>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</si>
  <si>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</si>
  <si>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</si>
  <si>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</si>
  <si>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</si>
  <si>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</si>
  <si>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</si>
  <si>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</si>
  <si>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</si>
  <si>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</si>
  <si>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</si>
  <si>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</si>
  <si>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</si>
  <si>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</si>
  <si>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</si>
  <si>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</si>
  <si>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</si>
  <si>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</si>
  <si>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</si>
  <si>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</si>
  <si>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</si>
  <si>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</si>
  <si>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</si>
  <si>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</si>
  <si>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</si>
  <si>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</si>
  <si>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</si>
  <si>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</si>
  <si>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</si>
  <si>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</si>
  <si>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</si>
  <si>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</si>
  <si>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</si>
  <si>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</si>
  <si>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</si>
  <si>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</si>
  <si>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</si>
  <si>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</si>
  <si>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</si>
  <si>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</si>
  <si>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</si>
  <si>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</si>
  <si>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</si>
  <si>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</si>
  <si>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</si>
  <si>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</si>
  <si>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</si>
  <si>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</si>
  <si>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</si>
  <si>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</si>
  <si>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</si>
  <si>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</si>
  <si>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</si>
  <si>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</si>
  <si>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</si>
  <si>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</si>
  <si>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</si>
  <si>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</si>
  <si>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</si>
  <si>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</si>
  <si>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</si>
  <si>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</si>
  <si>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</si>
  <si>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</si>
  <si>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</si>
  <si>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</si>
  <si>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</si>
  <si>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</si>
  <si>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</si>
  <si>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</si>
  <si>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</si>
  <si>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</si>
  <si>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</si>
  <si>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</si>
  <si>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</si>
  <si>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</si>
  <si>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</si>
  <si>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</si>
  <si>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</si>
  <si>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</si>
  <si>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</si>
  <si>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</si>
  <si>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</si>
  <si>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</si>
  <si>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</si>
  <si>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</si>
  <si>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</si>
  <si>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</si>
  <si>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</si>
  <si>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</si>
  <si>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</si>
  <si>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</si>
  <si>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</si>
  <si>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</si>
  <si>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</si>
  <si>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</si>
  <si>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</si>
  <si>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</si>
  <si>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</si>
  <si>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</si>
  <si>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</si>
  <si>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</si>
  <si>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</si>
  <si>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</si>
  <si>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</si>
  <si>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</si>
  <si>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</si>
  <si>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</si>
  <si>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</si>
  <si>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</si>
  <si>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</si>
  <si>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</si>
  <si>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</si>
  <si>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</si>
  <si>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</si>
  <si>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</si>
  <si>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</si>
  <si>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</si>
  <si>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</si>
  <si>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</si>
  <si>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</si>
  <si>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</si>
  <si>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</si>
  <si>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</si>
  <si>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</si>
  <si>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</si>
  <si>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</si>
  <si>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</si>
  <si>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</si>
  <si>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</si>
  <si>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</si>
  <si>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</si>
  <si>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</si>
  <si>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</si>
  <si>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</si>
  <si>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</si>
  <si>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</si>
  <si>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</si>
  <si>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</si>
  <si>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</si>
  <si>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</si>
  <si>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</si>
  <si>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</si>
  <si>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</si>
  <si>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</si>
  <si>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</si>
  <si>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</si>
  <si>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</si>
  <si>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</si>
  <si>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</si>
  <si>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</si>
  <si>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</si>
  <si>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</si>
  <si>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</si>
  <si>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</si>
  <si>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</si>
  <si>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</si>
  <si>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</si>
  <si>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</si>
  <si>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</si>
  <si>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</si>
  <si>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</si>
  <si>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</si>
  <si>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</si>
  <si>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</si>
  <si>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</si>
  <si>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</si>
  <si>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</si>
  <si>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</si>
  <si>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</si>
  <si>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</si>
  <si>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</si>
  <si>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</si>
  <si>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</si>
  <si>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</si>
  <si>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</si>
  <si>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</si>
  <si>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</si>
  <si>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</si>
  <si>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</si>
  <si>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</si>
  <si>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</si>
  <si>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</si>
  <si>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</si>
  <si>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</si>
  <si>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</si>
  <si>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</si>
  <si>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</si>
  <si>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</si>
  <si>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</si>
  <si>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</si>
  <si>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</si>
  <si>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</si>
  <si>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</si>
  <si>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</si>
  <si>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</si>
  <si>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</si>
  <si>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</si>
  <si>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</si>
  <si>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</si>
  <si>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</si>
  <si>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</si>
  <si>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</si>
  <si>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</si>
  <si>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</si>
  <si>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</si>
  <si>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</si>
  <si>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</si>
  <si>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</si>
  <si>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</si>
  <si>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</si>
  <si>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</si>
  <si>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</si>
  <si>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</si>
  <si>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</si>
  <si>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</si>
  <si>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</si>
  <si>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</si>
  <si>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</si>
  <si>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</si>
  <si>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</si>
  <si>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</si>
  <si>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</si>
  <si>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</si>
  <si>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</si>
  <si>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</si>
  <si>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</si>
  <si>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</si>
  <si>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</si>
  <si>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</si>
  <si>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</si>
  <si>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</si>
  <si>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</si>
  <si>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</si>
  <si>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</si>
  <si>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</si>
  <si>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</si>
  <si>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</si>
  <si>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</si>
  <si>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</si>
  <si>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</si>
  <si>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</si>
  <si>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</si>
  <si>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</si>
  <si>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</si>
  <si>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</si>
  <si>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</si>
  <si>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</si>
  <si>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</si>
  <si>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</si>
  <si>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</si>
  <si>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</si>
  <si>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</si>
  <si>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</si>
  <si>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</si>
  <si>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</si>
  <si>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</si>
  <si>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</si>
  <si>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</si>
  <si>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</si>
  <si>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</si>
  <si>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</si>
  <si>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</si>
  <si>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</si>
  <si>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</si>
  <si>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</si>
  <si>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</si>
  <si>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</si>
  <si>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</si>
  <si>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</si>
  <si>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</si>
  <si>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</si>
  <si>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</si>
  <si>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</si>
  <si>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</si>
  <si>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</si>
  <si>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</si>
  <si>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</si>
  <si>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</si>
  <si>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</si>
  <si>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</si>
  <si>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</si>
  <si>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</si>
  <si>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</si>
  <si>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</si>
  <si>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</si>
  <si>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</si>
  <si>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</si>
  <si>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</si>
  <si>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</si>
  <si>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</si>
  <si>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</si>
  <si>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</si>
  <si>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</si>
  <si>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</si>
  <si>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</si>
  <si>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</si>
  <si>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</si>
  <si>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</si>
  <si>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</si>
  <si>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</si>
  <si>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</si>
  <si>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</si>
  <si>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</si>
  <si>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</si>
  <si>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</si>
  <si>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</si>
  <si>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</si>
  <si>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</si>
  <si>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</si>
  <si>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</si>
  <si>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</si>
  <si>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</si>
  <si>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</si>
  <si>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</si>
  <si>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</si>
  <si>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</si>
  <si>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</si>
  <si>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</si>
  <si>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</si>
  <si>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</si>
  <si>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</si>
  <si>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</si>
  <si>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</si>
  <si>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</si>
  <si>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</si>
  <si>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</si>
  <si>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</si>
  <si>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</si>
  <si>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</si>
  <si>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</si>
  <si>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</si>
  <si>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</si>
  <si>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</si>
  <si>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</si>
  <si>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</si>
  <si>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</si>
  <si>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</si>
  <si>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</si>
  <si>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</si>
  <si>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</si>
  <si>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</si>
  <si>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</si>
  <si>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</si>
  <si>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</si>
  <si>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</si>
  <si>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</si>
  <si>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</si>
  <si>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</si>
  <si>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</si>
  <si>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</si>
  <si>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</si>
  <si>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</si>
  <si>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</si>
  <si>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</si>
  <si>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</si>
  <si>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</si>
  <si>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</si>
  <si>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</si>
  <si>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</si>
  <si>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</si>
  <si>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</si>
  <si>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</si>
  <si>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</si>
  <si>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</si>
  <si>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</si>
  <si>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</si>
  <si>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</si>
  <si>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</si>
  <si>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</si>
  <si>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</si>
  <si>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</si>
  <si>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</si>
  <si>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</si>
  <si>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</si>
  <si>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</si>
  <si>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</si>
  <si>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</si>
  <si>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</si>
  <si>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</si>
  <si>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</si>
  <si>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</si>
  <si>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</si>
  <si>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</si>
  <si>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</si>
  <si>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</si>
  <si>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</si>
  <si>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</si>
  <si>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</si>
  <si>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</si>
  <si>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</si>
  <si>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</si>
  <si>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</si>
  <si>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</si>
  <si>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</si>
  <si>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</si>
  <si>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</si>
  <si>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</si>
  <si>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</si>
  <si>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</si>
  <si>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</si>
  <si>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</si>
  <si>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</si>
  <si>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</si>
  <si>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</si>
  <si>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</si>
  <si>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</si>
  <si>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</si>
  <si>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</si>
  <si>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</si>
  <si>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</si>
  <si>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</si>
  <si>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</si>
  <si>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</si>
  <si>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</si>
  <si>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</si>
  <si>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</si>
  <si>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</si>
  <si>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</si>
  <si>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</si>
  <si>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</si>
  <si>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</si>
  <si>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</si>
  <si>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</si>
  <si>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</si>
  <si>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</si>
  <si>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</si>
  <si>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</si>
  <si>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</si>
  <si>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</si>
  <si>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</si>
  <si>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</si>
  <si>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</si>
  <si>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</si>
  <si>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</si>
  <si>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</si>
  <si>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</si>
  <si>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</si>
  <si>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</si>
  <si>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</si>
  <si>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</si>
  <si>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</si>
  <si>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</si>
  <si>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</si>
  <si>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</si>
  <si>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</si>
  <si>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</si>
  <si>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</si>
  <si>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</si>
  <si>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</si>
  <si>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</si>
  <si>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</si>
  <si>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</si>
  <si>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</si>
  <si>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</si>
  <si>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</si>
  <si>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</si>
  <si>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</si>
  <si>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</si>
  <si>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</si>
  <si>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</si>
  <si>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</si>
  <si>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</si>
  <si>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</si>
  <si>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</si>
  <si>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</si>
  <si>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</si>
  <si>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</si>
  <si>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</si>
  <si>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</si>
  <si>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</si>
  <si>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</si>
  <si>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</si>
  <si>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</si>
  <si>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</si>
  <si>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</si>
  <si>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</si>
  <si>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</si>
  <si>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</si>
  <si>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</si>
  <si>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</si>
  <si>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</si>
  <si>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</si>
  <si>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</si>
  <si>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</si>
  <si>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</si>
  <si>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</si>
  <si>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</si>
  <si>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</si>
  <si>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</si>
  <si>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</si>
  <si>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</si>
  <si>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</si>
  <si>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</si>
  <si>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</si>
  <si>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</si>
  <si>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</si>
  <si>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</si>
  <si>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</si>
  <si>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</si>
  <si>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</si>
  <si>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</si>
  <si>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</si>
  <si>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</si>
  <si>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</si>
  <si>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</si>
  <si>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</si>
  <si>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</si>
  <si>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</si>
  <si>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</si>
  <si>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</si>
  <si>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</si>
  <si>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</si>
  <si>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</si>
  <si>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</si>
  <si>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</si>
  <si>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</si>
  <si>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</si>
  <si>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</si>
  <si>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</si>
  <si>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</si>
  <si>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</si>
  <si>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</si>
  <si>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</si>
  <si>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</si>
  <si>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</si>
  <si>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</si>
  <si>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</si>
  <si>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</si>
  <si>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</si>
  <si>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</si>
  <si>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</si>
  <si>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</si>
  <si>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</si>
  <si>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</si>
  <si>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</si>
  <si>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</si>
  <si>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</si>
  <si>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</si>
  <si>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</si>
  <si>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</si>
  <si>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</si>
  <si>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</si>
  <si>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</si>
  <si>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</si>
  <si>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</si>
  <si>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</si>
  <si>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</si>
  <si>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</si>
  <si>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</si>
  <si>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</si>
  <si>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</si>
  <si>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</si>
  <si>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</si>
  <si>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</si>
  <si>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</si>
  <si>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</si>
  <si>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</si>
  <si>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</si>
  <si>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</si>
  <si>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</si>
  <si>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</si>
  <si>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</si>
  <si>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</si>
  <si>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</si>
  <si>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</si>
  <si>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</si>
  <si>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</si>
  <si>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</si>
  <si>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</si>
  <si>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</si>
  <si>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</si>
  <si>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</si>
  <si>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</si>
  <si>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</si>
  <si>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</si>
  <si>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</si>
  <si>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</si>
  <si>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</si>
  <si>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</si>
  <si>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</si>
  <si>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</si>
  <si>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</si>
  <si>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</si>
  <si>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</si>
  <si>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</si>
  <si>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</si>
  <si>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</si>
  <si>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</si>
  <si>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</si>
  <si>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</si>
  <si>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</si>
  <si>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</si>
  <si>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</si>
  <si>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</si>
  <si>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</si>
  <si>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</si>
  <si>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</si>
  <si>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</si>
  <si>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</si>
  <si>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</si>
  <si>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</si>
  <si>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</si>
  <si>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</si>
  <si>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</si>
  <si>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</si>
  <si>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</si>
  <si>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</si>
  <si>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</si>
  <si>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</si>
  <si>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</si>
  <si>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</si>
  <si>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</si>
  <si>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</si>
  <si>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</si>
  <si>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</si>
  <si>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</si>
  <si>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</si>
  <si>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</si>
  <si>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</si>
  <si>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</si>
  <si>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</si>
  <si>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</si>
  <si>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</si>
  <si>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</si>
  <si>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</si>
  <si>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</si>
  <si>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</si>
  <si>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</si>
  <si>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</si>
  <si>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</si>
  <si>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</si>
  <si>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</si>
  <si>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</si>
  <si>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</si>
  <si>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</si>
  <si>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</si>
  <si>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</si>
  <si>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</si>
  <si>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</si>
  <si>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</si>
  <si>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</si>
  <si>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</si>
  <si>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</si>
  <si>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</si>
  <si>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</si>
  <si>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</si>
  <si>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</si>
  <si>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</si>
  <si>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</si>
  <si>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</si>
  <si>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</si>
  <si>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</si>
  <si>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</si>
  <si>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</si>
  <si>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</si>
  <si>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</si>
  <si>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</si>
  <si>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</si>
  <si>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</si>
  <si>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</si>
  <si>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</si>
  <si>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</si>
  <si>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</si>
  <si>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</si>
  <si>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</si>
  <si>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</si>
  <si>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</si>
  <si>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</si>
  <si>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</si>
  <si>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</si>
  <si>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</si>
  <si>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</si>
  <si>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</si>
  <si>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</si>
  <si>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</si>
  <si>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</si>
  <si>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</si>
  <si>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</si>
  <si>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</si>
  <si>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</si>
  <si>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</si>
  <si>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</si>
  <si>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</si>
  <si>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</si>
  <si>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</si>
  <si>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</si>
  <si>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</si>
  <si>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</si>
  <si>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</si>
  <si>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</si>
  <si>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</si>
  <si>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</si>
  <si>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</si>
  <si>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</si>
  <si>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</si>
  <si>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</si>
  <si>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</si>
  <si>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</si>
  <si>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</si>
  <si>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</si>
  <si>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</si>
  <si>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</si>
  <si>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</si>
  <si>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</si>
  <si>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</si>
  <si>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</si>
  <si>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</si>
  <si>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</si>
  <si>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</si>
  <si>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</si>
  <si>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</si>
  <si>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</si>
  <si>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PCM-20251005-00001116</t>
  </si>
  <si>
    <t>Site Restored by PG</t>
  </si>
  <si>
    <t>PCM-20251005-00001215</t>
  </si>
  <si>
    <t>MDN0051 SCECO team is working at the site Need 30 min to restored</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</si>
  <si>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</si>
  <si>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</si>
  <si>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</si>
  <si>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</si>
  <si>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</si>
  <si>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PCM-20251004-00001839 </t>
  </si>
  <si>
    <t xml:space="preserve"> Site ACCESS ISSUE AS  located at Al Qattan Tourist Village with limited access/team move to check need 80 min </t>
  </si>
  <si>
    <t xml:space="preserve"> PCM-20251004-00002094 </t>
  </si>
  <si>
    <t>access issue as site  Located at seaport</t>
  </si>
  <si>
    <t>PCM-20251005-00000990</t>
  </si>
  <si>
    <t>Access issue, located inside Airport, need special arrangement.</t>
  </si>
  <si>
    <t xml:space="preserve"> PCM-20251005-00001247 </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</si>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</sst>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1" totalsRowShown="0" headerRowDxfId="157" dataDxfId="156" headerRowBorderDxfId="154" tableBorderDxfId="155" totalsRowBorderDxfId="153">
  <autoFilter ref="A1:CJ3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 totalsRowShown="0" headerRowDxfId="48" dataDxfId="47" headerRowBorderDxfId="45" tableBorderDxfId="46" totalsRowBorderDxfId="44">
  <autoFilter ref="A1:L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1" totalsRowShown="0" headerRowDxfId="15" dataDxfId="14" headerRowBorderDxfId="12" tableBorderDxfId="13">
  <autoFilter ref="A1:L3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272.40772719907545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45935.356153125002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45935.356153125002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45935.356153125002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45935.356153125002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45935.356153125002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45935.356153125002</v>
      </c>
      <c r="H8" s="68"/>
      <c r="I8" s="73" t="str">
        <f>IFERROR(VLOOKUP(D8,DB!A:F,6,0),"")</f>
        <v/>
      </c>
      <c r="J8" s="73" t="str">
        <f>IFERROR(VLOOKUP(D8,DB!A:G,7,0),"")</f>
        <v/>
      </c>
      <c r="K8" s="69"/>
      <c r="L8" s="70" t="str">
        <f>IFERROR(VLOOKUP(D8,DB!A:I,9,0),"")</f>
        <v/>
      </c>
    </row>
    <row r="9" spans="1:12" ht="15" customHeight="1">
      <c r="A9" s="144"/>
      <c r="B9" s="145" t="str">
        <f>IFERROR(VLOOKUP(D9,DB!A:K,11,0),"")</f>
        <v/>
      </c>
      <c r="C9" s="145"/>
      <c r="D9" s="145"/>
      <c r="E9" s="146"/>
      <c r="F9" s="147"/>
      <c r="G9" s="148">
        <f ca="1">IFERROR(NOW()-F9,"")</f>
        <v>45935.356153125002</v>
      </c>
      <c r="H9" s="147"/>
      <c r="I9" s="145" t="str">
        <f>IFERROR(VLOOKUP(D9,DB!A:F,6,0),"")</f>
        <v/>
      </c>
      <c r="J9" s="145" t="str">
        <f>IFERROR(VLOOKUP(D9,DB!A:G,7,0),"")</f>
        <v/>
      </c>
      <c r="K9" s="149"/>
      <c r="L9" s="150" t="str">
        <f>IFERROR(VLOOKUP(D9,DB!A:I,9,0),"")</f>
        <v/>
      </c>
    </row>
    <row r="10" spans="1:12" ht="15" customHeight="1">
      <c r="A10" s="144"/>
      <c r="B10" s="145" t="str">
        <f>IFERROR(VLOOKUP(D10,DB!A:K,11,0),"")</f>
        <v/>
      </c>
      <c r="C10" s="145"/>
      <c r="D10" s="145"/>
      <c r="E10" s="146"/>
      <c r="F10" s="147"/>
      <c r="G10" s="148">
        <f ca="1">IFERROR(NOW()-F10,"")</f>
        <v>45935.356153125002</v>
      </c>
      <c r="H10" s="147"/>
      <c r="I10" s="145" t="str">
        <f>IFERROR(VLOOKUP(D10,DB!A:F,6,0),"")</f>
        <v/>
      </c>
      <c r="J10" s="145" t="str">
        <f>IFERROR(VLOOKUP(D10,DB!A:G,7,0),"")</f>
        <v/>
      </c>
      <c r="K10" s="149"/>
      <c r="L10" s="150" t="str">
        <f>IFERROR(VLOOKUP(D10,DB!A:I,9,0),"")</f>
        <v/>
      </c>
    </row>
    <row r="11" spans="1:12" ht="15" customHeight="1">
      <c r="A11" s="63"/>
      <c r="B11" s="73" t="str">
        <f>IFERROR(VLOOKUP(D11,DB!A:K,11,0),"")</f>
        <v/>
      </c>
      <c r="C11" s="64"/>
      <c r="D11" s="64"/>
      <c r="E11" s="65"/>
      <c r="F11" s="66"/>
      <c r="G11" s="67">
        <f ca="1">IFERROR(NOW()-F11,"")</f>
        <v>45935.356153125002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45935.356153125002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45935.356153125002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45935.356153125002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45935.356153125002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45935.356153125002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45935.356153125002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45935.356153125002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45935.356153125002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45935.356153125002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45935.356153125002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45935.356153125002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45935.356153125002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45935.356153125002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45935.356153125002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45935.356153125002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45935.356153125002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45935.356153125002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45935.356153125002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45935.356153125002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45935.356153125002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45935.356153125002</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1"/>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243.70437071759079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128.62906979167019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110.35631516204012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24446</v>
      </c>
      <c r="E6" s="131" t="s">
        <v>38964</v>
      </c>
      <c r="F6" s="132">
        <v>45935.248159722221</v>
      </c>
      <c r="G6" s="133">
        <f ca="1">IFERROR(NOW()-F6,"-")</f>
        <v>0.10799340278026648</v>
      </c>
      <c r="H6" s="132">
        <v>45935.242604166669</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45935.356153125002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45935.356153125002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45935.356153125002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45935.356153125002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45935.356153125002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45935.356153125002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45935.356153125002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45935.356153125002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45935.356153125002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45935.356153125002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45935.356153125002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45935.356153125002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45935.356153125002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45935.356153125002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45935.356153125002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45935.356153125002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45935.356153125002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45935.356153125002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45935.356153125002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45935.356153125002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45935.356153125002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45935.356153125002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45935.356153125002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45935.356153125002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45935.356153125002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45935.356153125002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45935.356153125002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45935.356153125002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45935.356153125002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45935.356153125002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45935.356153125002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45935.356153125002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45935.356153125002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45935.356153125002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45935.356153125002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45935.356153125002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45935.356153125002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45935.356153125002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45935.356153125002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45935.356153125002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45935.356153125002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45935.356153125002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45935.356153125002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45935.356153125002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45935.356153125002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45935.356153125002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45935.356153125002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45935.356153125002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45935.356153125002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45935.356153125002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45935.356153125002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45935.356153125002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45935.356153125002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45935.356153125002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45935.356153125002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45935.356153125002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45935.356153125002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45935.356153125002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45935.356153125002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45935.356153125002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45935.356153125002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45935.356153125002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45935.356153125002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45935.356153125002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45935.356153125002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45935.356153125002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45935.356153125002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45935.356153125002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45935.356153125002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45935.356153125002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45935.356153125002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45935.356153125002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45935.356153125002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45935.356153125002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45935.356153125002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45935.356153125002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45935.356153125002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45935.356153125002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45935.356153125002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45935.356153125002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45935.356153125002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45935.356153125002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45935.356153125002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45935.356153125002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45935.356153125002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45935.356153125002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45935.356153125002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45935.356153125002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45935.356153125002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45935.356153125002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45935.356153125002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45935.356153125002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45935.356153125002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45935.356153125002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45935.356153125002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45935.356153125002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45935.356153125002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45935.356153125002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45935.356153125002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45935.356153125002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45935.356153125002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45935.356153125002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45935.356153125002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45935.356153125002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45935.356153125002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45935.356153125002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45935.356153125002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45935.356153125002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45935.356153125002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45935.356153125002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45935.356153125002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45935.356153125002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45935.356153125002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45935.356153125002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45935.356153125002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45935.356153125002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45935.356153125002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45935.356153125002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45935.356153125002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45935.356153125002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45935.356153125002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45935.356153125002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45935.356153125002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45935.356153125002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45935.356153125002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45935.356153125002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45935.356153125002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45935.356153125002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45935.356153125002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45935.356153125002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45935.356153125002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45935.356153125002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45935.356153125002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45935.356153125002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45935.356153125002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45935.356153125002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45935.356153125002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45935.356153125002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45935.356153125002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45935.356153125002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45935.356153125002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45935.356153125002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45935.356153125002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45935.356153125002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45935.356153125002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45935.356153125002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45935.356153125002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45935.356153125002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45935.356153125002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45935.356153125002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45935.356153125002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45935.356153125002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45935.356153125002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45935.356153125002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45935.356153125002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45935.356153125002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45935.356153125002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45935.356153125002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45935.356153125002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45935.356153125002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45935.356153125002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45935.356153125002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45935.356153125002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45935.356153125002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45935.356153125002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45935.356153125002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45935.356153125002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45935.356153125002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45935.356153125002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45935.356153125002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45935.356153125002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45935.356153125002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45935.356153125002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45935.356153125002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45935.356153125002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45935.356153125002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45935.356153125002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45935.356153125002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45935.356153125002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45935.356153125002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45935.356153125002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45935.356153125002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45935.356153125002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45935.356153125002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45935.356153125002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45935.356153125002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45935.356153125002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45935.356153125002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45935.356153125002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45935.356153125002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45935.356153125002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45935.356153125002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45935.356153125002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45935.356153125002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45935.356153125002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45935.356153125002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45935.356153125002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45935.356153125002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45935.356153125002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45935.356153125002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45935.356153125002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45935.356153125002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45935.356153125002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45935.356153125002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45935.356153125002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45935.356153125002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45935.356153125002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45935.356153125002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45935.356153125002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45935.356153125002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45935.356153125002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45935.356153125002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45935.356153125002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45935.356153125002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45935.356153125002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45935.356153125002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45935.356153125002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45935.356153125002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45935.356153125002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45935.356153125002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45935.356153125002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45935.356153125002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45935.356153125002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45935.356153125002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45935.356153125002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45935.356153125002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45935.356153125002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45935.356153125002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45935.356153125002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45935.356153125002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45935.356153125002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45935.356153125002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45935.356153125002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45935.356153125002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45935.356153125002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45935.356153125002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45935.356153125002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45935.356153125002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45935.356153125002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45935.356153125002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45935.356153125002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45935.356153125002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45935.356153125002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45935.356153125002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45935.356153125002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45935.356153125002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45935.356153125002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45935.356153125002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45935.356153125002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45935.356153125002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45935.356153125002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45935.356153125002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45935.356153125002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45935.356153125002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45935.356153125002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45935.356153125002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45935.356153125002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45935.356153125002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45935.356153125002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45935.356153125002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45935.356153125002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45935.356153125002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45935.356153125002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45935.356153125002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45935.356153125002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45935.356153125002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45935.356153125002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45935.356153125002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45935.356153125002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45935.356153125002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45935.356153125002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45935.356153125002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45935.356153125002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45935.356153125002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45935.356153125002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45935.356153125002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45935.356153125002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45935.356153125002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45935.356153125002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45935.356153125002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45935.356153125002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45935.356153125002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45935.356153125002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45935.356153125002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45935.356153125002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45935.356153125002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45935.356153125002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45935.356153125002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45935.356153125002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45935.356153125002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45935.356153125002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45935.356153125002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45935.356153125002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45935.356153125002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45935.356153125002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sheetData>
  <dataValidations count="2">
    <dataValidation allowBlank="1" showInputMessage="1" showErrorMessage="1" sqref="E1" xr:uid="{4D935161-CDD3-4592-B877-3FB59C99E142}"/>
    <dataValidation type="list" allowBlank="1" showInputMessage="1" showErrorMessage="1" sqref="E3:E3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39054</v>
      </c>
      <c r="B2" s="75" t="str">
        <f>IFERROR(VLOOKUP(D2,DB!A:K,11,0),"")</f>
        <v>R3</v>
      </c>
      <c r="C2" s="18">
        <v>1</v>
      </c>
      <c r="D2" s="18" t="s">
        <v>10783</v>
      </c>
      <c r="E2" s="18" t="s">
        <v>38964</v>
      </c>
      <c r="F2" s="142">
        <v>45935.305949074071</v>
      </c>
      <c r="G2" s="21">
        <f t="shared" ref="G2:G52" ca="1" si="0">IFERROR(NOW()-F2,"-")</f>
        <v>5.02040509309154E-2</v>
      </c>
      <c r="H2" s="143">
        <v>45935.300833333335</v>
      </c>
      <c r="I2" s="19" t="str">
        <f>IFERROR(VLOOKUP(D2,DB!A:F,6,0),"")</f>
        <v>SCECO</v>
      </c>
      <c r="J2" s="18" t="str">
        <f>IFERROR(VLOOKUP(D2,DB!A:G,7,0),"")</f>
        <v>Dead</v>
      </c>
      <c r="K2" s="50" t="s">
        <v>39055</v>
      </c>
      <c r="L2" s="23" t="str">
        <f>IFERROR(VLOOKUP(D2,DB!A:I,9,0),"")</f>
        <v>Latis</v>
      </c>
    </row>
    <row r="3" spans="1:13" ht="15" customHeight="1">
      <c r="A3" s="19"/>
      <c r="B3" s="75" t="str">
        <f>IFERROR(VLOOKUP(D3,DB!A:K,11,0),"")</f>
        <v/>
      </c>
      <c r="C3" s="18"/>
      <c r="D3" s="18"/>
      <c r="E3" s="18"/>
      <c r="F3" s="20"/>
      <c r="G3" s="21">
        <f t="shared" ca="1" si="0"/>
        <v>45935.356153125002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45935.356153125002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45935.356153125002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45935.356153125002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45935.356153125002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45935.356153125002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45935.356153125002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45935.356153125002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45935.356153125002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45935.356153125002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45935.356153125002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45935.356153125002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45935.356153125002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45935.356153125002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45935.356153125002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45935.356153125002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45935.356153125002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45935.356153125002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45935.356153125002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45935.356153125002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45935.356153125002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45935.356153125002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45935.356153125002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45935.356153125002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45935.356153125002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45935.356153125002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45935.356153125002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45935.356153125002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45935.356153125002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45935.356153125002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45935.356153125002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45935.356153125002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45935.356153125002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45935.356153125002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45935.356153125002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45935.356153125002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45935.356153125002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45935.356153125002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45935.356153125002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45935.356153125002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45935.356153125002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45935.356153125002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45935.356153125002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45935.356153125002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45935.356153125002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45935.356153125002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45935.356153125002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45935.356153125002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45935.356153125002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45935.356153125002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45935.356153125002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45935.356153125002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45935.356153125002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45935.356153125002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45935.356153125002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45935.356153125002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45935.356153125002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45935.356153125002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45935.356153125002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45935.356153125002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45935.356153125002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45935.356153125002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45935.356153125002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45935.356153125002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45935.356153125002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45935.356153125002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45935.356153125002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45935.356153125002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45935.356153125002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45935.356153125002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45935.356153125002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45935.356153125002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45935.356153125002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45935.356153125002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45935.356153125002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45935.356153125002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45935.356153125002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45935.356153125002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45935.356153125002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45935.356153125002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45935.356153125002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45935.356153125002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45935.356153125002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45935.356153125002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45935.356153125002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45935.356153125002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45935.356153125002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45935.356153125002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45935.356153125002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45935.356153125002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45935.356153125002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45935.356153125002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45935.356153125002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45935.356153125002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45935.356153125002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45935.356153125002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45935.356153125002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45935.356153125002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45935.356153125002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45935.356153125002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45935.356153125002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45935.356153125002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45935.356153125002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45935.356153125002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45935.356153125002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45935.356153125002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45935.356153125002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45935.356153125002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45935.356153125002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45935.356153125002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45935.356153125002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45935.356153125002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45935.356153125002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45935.356153125002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45935.356153125002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45935.356153125002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45935.356153125002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45935.356153125002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45935.356153125002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45935.356153125002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45935.356153125002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45935.356153125002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45935.356153125002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45935.356153125002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45935.356153125002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45935.356153125002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45935.356153125002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45935.356153125002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45935.356153125002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45935.356153125002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45935.356153125002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45935.356153125002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45935.356153125002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45935.356153125002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45935.356153125002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45935.356153125002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45935.356153125002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45935.356153125002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45935.356153125002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45935.356153125002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45935.356153125002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45935.356153125002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45935.356153125002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45935.356153125002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45935.356153125002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45935.356153125002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45935.356153125002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45935.356153125002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45935.356153125002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45935.356153125002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45935.356153125002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45935.356153125002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45935.356153125002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45935.356153125002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45935.356153125002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45935.356153125002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45935.356153125002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45935.356153125002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45935.356153125002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45935.356153125002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45935.356153125002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45935.356153125002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45935.356153125002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45935.356153125002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45935.356153125002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45935.356153125002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45935.356153125002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45935.356153125002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45935.356153125002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45935.356153125002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45935.356153125002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45935.356153125002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45935.356153125002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45935.356153125002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45935.356153125002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45935.356153125002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45935.356153125002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45935.356153125002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45935.356153125002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45935.356153125002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45935.356153125002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45935.356153125002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45935.356153125002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45935.356153125002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45935.356153125002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45935.356153125002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45935.356153125002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45935.356153125002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45935.356153125002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45935.356153125002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45935.356153125002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45935.356153125002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45935.356153125002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45935.356153125002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45935.356153125002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45935.356153125002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45935.356153125002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45935.356153125002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45935.356153125002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45935.356153125002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45935.356153125002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45935.356153125002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45935.356153125002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45935.356153125002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45935.356153125002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45935.356153125002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45935.356153125002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45935.356153125002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45935.356153125002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45935.356153125002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45935.356153125002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45935.356153125002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45935.356153125002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45935.356153125002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45935.356153125002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45935.356153125002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45935.356153125002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45935.356153125002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45935.356153125002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45935.356153125002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45935.356153125002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45935.356153125002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45935.356153125002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45935.356153125002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45935.356153125002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45935.356153125002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45935.356153125002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45935.356153125002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45935.356153125002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45935.356153125002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45935.356153125002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45935.356153125002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45935.356153125002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45935.356153125002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45935.356153125002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45935.356153125002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45935.356153125002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45935.356153125002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45935.356153125002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45935.356153125002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45935.356153125002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45935.356153125002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45935.356153125002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45935.356153125002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45935.356153125002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45935.356153125002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45935.356153125002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45935.356153125002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45935.356153125002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45935.356153125002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45935.356153125002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45935.356153125002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45935.356153125002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45935.356153125002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45935.356153125002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45935.356153125002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45935.356153125002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45935.356153125002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45935.356153125002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45935.356153125002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45935.356153125002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45935.356153125002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45935.356153125002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45935.356153125002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45935.356153125002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45935.356153125002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45935.356153125002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45935.356153125002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45935.356153125002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45935.356153125002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45935.356153125002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45935.356153125002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45935.356153125002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45935.356153125002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45935.356153125002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45935.356153125002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45935.356153125002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45935.356153125002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45935.356153125002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45935.356153125002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45935.356153125002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45935.356153125002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45935.356153125002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45935.356153125002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45935.356153125002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45935.356153125002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45935.356153125002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45935.356153125002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45935.356153125002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45935.356153125002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45935.356153125002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45935.356153125002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45935.356153125002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45935.356153125002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45935.356153125002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45935.356153125002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45935.356153125002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45935.356153125002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45935.356153125002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45935.356153125002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45935.356153125002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45935.356153125002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45935.356153125002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45935.356153125002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45935.356153125002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45935.356153125002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45935.356153125002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45935.356153125002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45935.356153125002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45935.356153125002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45935.356153125002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45935.356153125002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45935.356153125002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45935.356153125002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45935.356153125002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45935.356153125002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45935.356153125002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45935.356153125002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45935.356153125002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45935.356153125002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45935.356153125002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45935.356153125002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45935.356153125002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45935.356153125002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45935.356153125002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45935.356153125002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45935.356153125002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45935.356153125002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45935.356153125002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45935.356153125002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45935.356153125002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45935.356153125002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45935.356153125002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45935.356153125002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45935.356153125002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45935.356153125002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45935.356153125002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45935.356153125002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45935.356153125002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45935.356153125002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45935.356153125002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45935.356153125002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45935.356153125002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45935.356153125002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45935.356153125002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45935.356153125002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45935.356153125002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45935.356153125002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45935.356153125002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45935.356153125002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45935.356153125002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45935.356153125002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45935.356153125002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45935.356153125002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45935.356153125002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45935.356153125002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45935.356153125002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45935.356153125002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45935.356153125002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45935.356153125002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45935.356153125002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45935.356153125002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45935.356153125002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45935.356153125002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45935.356153125002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45935.356153125002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45935.356153125002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45935.356153125002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45935.356153125002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45935.356153125002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45935.356153125002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45935.356153125002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45935.356153125002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45935.356153125002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45935.356153125002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45935.356153125002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45935.356153125002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45935.356153125002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45935.356153125002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45935.356153125002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45935.356153125002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45935.356153125002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45935.356153125002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45935.356153125002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45935.356153125002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45935.356153125002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45935.356153125002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45935.356153125002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45935.356153125002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45935.356153125002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45935.356153125002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45935.356153125002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45935.356153125002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45935.356153125002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45935.356153125002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45935.356153125002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45935.356153125002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45935.356153125002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45935.356153125002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45935.356153125002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45935.356153125002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45935.356153125002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45935.356153125002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45935.356153125002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45935.356153125002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45935.356153125002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45935.356153125002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45935.356153125002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45935.356153125002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45935.356153125002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45935.356153125002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45935.356153125002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45935.356153125002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45935.356153125002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45935.356153125002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45935.356153125002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45935.356153125002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45935.356153125002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45935.356153125002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45935.356153125002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45935.356153125002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45935.356153125002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45935.356153125002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45935.356153125002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45935.356153125002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45935.356153125002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45935.356153125002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45935.356153125002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45935.356153125002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45935.356153125002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45935.356153125002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45935.356153125002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45935.356153125002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45935.356153125002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45935.356153125002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45935.356153125002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45935.356153125002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45935.356153125002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45935.356153125002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45935.356153125002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45935.356153125002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45935.356153125002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45935.356153125002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45935.356153125002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45935.356153125002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45935.356153125002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45935.356153125002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45935.356153125002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45935.356153125002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45935.356153125002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45935.356153125002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45935.356153125002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45935.356153125002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45935.356153125002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45935.356153125002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45935.356153125002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45935.356153125002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45935.356153125002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45935.356153125002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45935.356153125002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45935.356153125002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45935.356153125002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45935.356153125002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45935.356153125002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45935.356153125002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45935.356153125002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45935.356153125002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45935.356153125002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45935.356153125002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45935.356153125002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45935.356153125002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45935.356153125002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45935.356153125002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45935.356153125002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45935.356153125002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45935.356153125002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45935.356153125002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45935.356153125002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45935.356153125002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45935.356153125002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45935.356153125002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45935.356153125002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45935.356153125002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45935.356153125002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45935.356153125002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45935.356153125002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45935.356153125002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45935.356153125002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45935.356153125002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45935.356153125002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45935.356153125002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45935.356153125002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45935.356153125002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45935.356153125002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45935.356153125002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45935.356153125002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45935.356153125002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45935.356153125002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45935.356153125002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45935.356153125002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45935.356153125002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45935.356153125002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45935.356153125002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45935.356153125002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45935.356153125002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45935.356153125002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45935.356153125002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45935.356153125002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45935.356153125002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45935.356153125002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45935.356153125002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45935.356153125002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45935.356153125002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45935.356153125002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45935.356153125002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45935.356153125002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45935.356153125002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45935.356153125002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45935.356153125002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45935.356153125002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45935.356153125002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45935.356153125002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45935.356153125002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45935.356153125002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45935.356153125002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45935.356153125002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45935.356153125002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45935.356153125002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45935.356153125002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45935.356153125002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45935.356153125002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45935.356153125002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45935.356153125002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45935.356153125002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45935.356153125002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45935.356153125002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45935.356153125002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45935.356153125002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45935.356153125002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45935.356153125002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45935.356153125002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45935.356153125002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45935.356153125002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45935.356153125002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45935.356153125002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45935.356153125002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45935.356153125002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45935.356153125002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45935.356153125002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45935.356153125002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45935.356153125002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45935.356153125002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45935.356153125002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45935.356153125002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45935.356153125002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45935.356153125002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45935.356153125002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45935.356153125002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45935.356153125002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45935.356153125002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45935.356153125002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45935.356153125002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45935.356153125002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45935.356153125002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45935.356153125002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45935.356153125002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45935.356153125002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45935.356153125002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45935.356153125002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45935.356153125002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45935.356153125002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45935.356153125002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45935.356153125002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45935.356153125002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45935.356153125002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45935.356153125002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45935.356153125002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45935.356153125002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45935.356153125002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45935.356153125002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45935.356153125002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45935.356153125002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45935.356153125002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45935.356153125002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45935.356153125002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45935.356153125002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45935.356153125002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45935.356153125002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45935.356153125002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45935.356153125002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45935.356153125002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45935.356153125002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45935.356153125002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45935.356153125002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45935.356153125002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45935.356153125002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45935.356153125002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45935.356153125002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45935.356153125002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45935.356153125002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45935.356153125002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45935.356153125002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45935.356153125002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45935.356153125002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45935.356153125002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45935.356153125002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45935.356153125002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45935.356153125002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45935.356153125002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45935.356153125002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45935.356153125002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45935.356153125002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45935.356153125002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45935.356153125002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45935.356153125002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45935.356153125002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45935.356153125002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45935.356153125002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45935.356153125002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45935.356153125002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45935.356153125002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45935.356153125002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45935.356153125002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45935.356153125002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45935.356153125002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45935.356153125002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45935.356153125002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45935.356153125002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45935.356153125002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45935.356153125002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45935.356153125002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45935.356153125002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45935.356153125002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45935.356153125002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45935.356153125002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45935.356153125002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45935.356153125002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45935.356153125002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45935.356153125002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45935.356153125002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45935.356153125002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45935.356153125002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45935.356153125002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45935.356153125002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45935.356153125002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45935.356153125002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45935.356153125002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45935.356153125002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45935.356153125002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45935.356153125002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45935.356153125002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45935.356153125002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45935.356153125002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45935.356153125002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45935.356153125002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45935.356153125002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45935.356153125002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45935.356153125002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45935.356153125002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45935.356153125002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45935.356153125002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45935.356153125002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45935.356153125002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45935.356153125002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45935.356153125002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45935.356153125002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45935.356153125002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45935.356153125002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45935.356153125002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45935.356153125002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45935.356153125002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45935.356153125002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45935.356153125002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45935.356153125002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45935.356153125002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45935.356153125002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45935.356153125002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45935.356153125002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45935.356153125002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45935.356153125002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45935.356153125002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45935.356153125002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45935.356153125002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45935.356153125002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45935.356153125002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45935.356153125002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45935.356153125002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45935.356153125002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45935.356153125002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45935.356153125002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45935.356153125002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45935.356153125002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45935.356153125002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45935.356153125002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45935.356153125002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45935.356153125002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45935.356153125002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45935.356153125002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45935.356153125002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45935.356153125002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45935.356153125002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45935.356153125002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45935.356153125002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45935.356153125002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45935.356153125002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45935.356153125002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45935.356153125002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45935.356153125002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45935.356153125002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45935.356153125002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45935.356153125002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45935.356153125002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45935.356153125002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45935.356153125002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45935.356153125002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45935.356153125002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45935.356153125002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45935.356153125002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45935.356153125002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45935.356153125002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45935.356153125002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45935.356153125002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45935.356153125002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45935.356153125002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45935.356153125002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45935.356153125002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45935.356153125002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45935.356153125002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45935.356153125002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45935.356153125002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45935.356153125002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45935.356153125002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45935.356153125002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45935.356153125002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45935.356153125002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45935.356153125002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45935.356153125002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45935.356153125002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45935.356153125002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45935.356153125002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45935.356153125002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45935.356153125002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45935.356153125002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45935.356153125002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45935.356153125002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45935.356153125002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45935.356153125002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45935.356153125002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45935.356153125002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45935.356153125002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45935.356153125002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45935.356153125002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45935.356153125002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45935.356153125002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45935.356153125002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45935.356153125002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45935.356153125002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45935.356153125002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45935.356153125002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45935.356153125002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45935.356153125002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45935.356153125002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45935.356153125002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45935.356153125002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45935.356153125002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45935.356153125002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45935.356153125002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45935.356153125002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45935.356153125002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45935.356153125002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45935.356153125002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45935.356153125002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45935.356153125002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45935.356153125002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45935.356153125002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45935.356153125002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45935.356153125002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45935.356153125002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45935.356153125002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45935.356153125002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45935.356153125002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45935.356153125002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45935.356153125002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45935.356153125002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45935.356153125002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45935.356153125002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45935.356153125002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45935.356153125002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45935.356153125002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45935.356153125002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45935.356153125002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45935.356153125002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45935.356153125002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45935.356153125002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45935.356153125002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45935.356153125002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45935.356153125002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45935.356153125002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45935.356153125002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45935.356153125002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45935.356153125002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45935.356153125002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45935.356153125002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45935.356153125002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45935.356153125002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45935.356153125002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45935.356153125002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45935.356153125002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45935.356153125002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45935.356153125002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45935.356153125002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45935.356153125002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45935.356153125002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45935.356153125002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45935.356153125002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45935.356153125002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45935.356153125002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45935.356153125002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45935.356153125002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45935.356153125002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45935.356153125002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45935.356153125002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45935.356153125002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45935.356153125002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45935.356153125002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45935.356153125002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45935.356153125002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45935.356153125002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45935.356153125002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45935.356153125002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45935.356153125002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45935.356153125002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45935.356153125002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45935.356153125002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45935.356153125002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45935.356153125002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45935.356153125002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45935.356153125002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45935.356153125002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45935.356153125002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45935.356153125002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45935.356153125002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45935.356153125002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45935.356153125002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45935.356153125002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45935.356153125002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45935.356153125002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45935.356153125002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45935.356153125002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45935.356153125002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45935.356153125002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45935.356153125002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45935.356153125002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45935.356153125002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45935.356153125002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45935.356153125002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45935.356153125002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45935.356153125002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45935.356153125002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45935.356153125002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45935.356153125002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45935.356153125002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45935.356153125002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45935.356153125002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45935.356153125002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45935.356153125002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45935.356153125002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45935.356153125002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45935.356153125002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45935.356153125002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45935.356153125002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45935.356153125002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45935.356153125002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45935.356153125002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45935.356153125002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45935.356153125002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45935.356153125002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45935.356153125002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45935.356153125002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45935.356153125002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45935.356153125002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45935.356153125002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45935.356153125002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45935.356153125002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45935.356153125002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45935.356153125002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45935.356153125002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45935.356153125002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45935.356153125002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45935.356153125002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45935.356153125002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45935.356153125002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45935.356153125002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45935.356153125002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45935.356153125002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45935.356153125002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45935.356153125002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45935.356153125002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45935.356153125002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45935.356153125002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45935.356153125002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45935.356153125002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45935.356153125002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45935.356153125002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45935.356153125002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45935.356153125002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45935.356153125002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45935.356153125002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45935.356153125002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45935.356153125002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45935.356153125002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45935.356153125002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45935.356153125002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45935.356153125002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45935.356153125002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45935.356153125002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45935.356153125002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45935.356153125002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45935.356153125002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45935.356153125002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45935.356153125002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45935.356153125002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45935.356153125002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45935.356153125002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45935.356153125002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45935.356153125002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45935.356153125002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45935.356153125002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45935.356153125002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45935.356153125002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45935.356153125002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45935.356153125002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45935.356153125002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45935.356153125002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45935.356153125002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45935.356153125002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45935.356153125002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45935.356153125002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45935.356153125002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45935.356153125002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45935.356153125002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45935.356153125002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45935.356153125002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45935.356153125002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45935.356153125002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45935.356153125002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45935.356153125002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45935.356153125002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45935.356153125002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45935.356153125002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45935.356153125002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45935.356153125002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45935.356153125002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45935.356153125002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45935.356153125002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45935.356153125002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45935.356153125002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45935.356153125002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45935.356153125002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45935.356153125002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45935.356153125002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45935.356153125002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45935.356153125002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45935.356153125002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45935.356153125002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45935.356153125002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45935.356153125002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45935.356153125002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45935.356153125002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45935.356153125002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45935.356153125002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45935.356153125002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45935.356153125002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45935.356153125002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45935.356153125002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45935.356153125002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45935.356153125002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45935.356153125002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45935.356153125002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45935.356153125002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45935.356153125002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45935.356153125002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45935.356153125002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45935.356153125002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45935.356153125002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45935.356153125002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45935.356153125002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45935.356153125002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45935.356153125002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45935.356153125002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45935.356153125002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45935.356153125002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45935.356153125002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45935.356153125002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45935.356153125002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45935.356153125002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45935.356153125002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45935.356153125002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45935.356153125002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45935.356153125002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45935.356153125002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45935.356153125002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45935.356153125002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45935.356153125002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45935.356153125002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45935.356153125002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45935.356153125002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45935.356153125002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45935.356153125002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45935.356153125002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45935.356153125002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45935.356153125002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45935.356153125002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45935.356153125002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45935.356153125002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45935.356153125002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45935.356153125002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45935.356153125002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45935.356153125002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45935.356153125002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45935.356153125002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45935.356153125002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45935.356153125002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45935.356153125002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45935.356153125002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45935.356153125002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45935.356153125002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45935.356153125002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45935.356153125002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45935.356153125002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45935.356153125002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45935.356153125002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45935.356153125002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45935.356153125002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45935.356153125002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45935.356153125002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45935.356153125002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45935.356153125002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45935.356153125002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45935.356153125002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45935.356153125002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45935.356153125002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45935.356153125002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45935.356153125002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45935.356153125002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45935.356153125002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45935.356153125002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45935.356153125002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45935.356153125002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45935.356153125002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45935.356153125002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45935.356153125002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45935.356153125002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45935.356153125002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45935.356153125002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45935.356153125002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45935.356153125002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45935.356153125002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45935.356153125002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45935.356153125002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45935.356153125002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45935.356153125002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45935.356153125002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45935.356153125002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45935.356153125002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45935.356153125002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45935.356153125002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45935.356153125002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45935.356153125002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45935.356153125002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45935.356153125002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45935.356153125002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45935.356153125002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45935.356153125002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45935.356153125002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45935.356153125002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45935.356153125002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45935.356153125002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45935.356153125002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45935.356153125002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45935.356153125002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45935.356153125002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45935.356153125002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45935.356153125002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45935.356153125002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45935.356153125002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45935.356153125002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45935.356153125002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45935.356153125002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45935.356153125002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45935.356153125002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45935.356153125002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45935.356153125002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45935.356153125002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45935.356153125002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45935.356153125002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45935.356153125002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45935.356153125002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45935.356153125002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45935.356153125002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45935.356153125002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45935.356153125002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45935.356153125002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45935.356153125002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45935.356153125002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45935.356153125002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45935.356153125002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45935.356153125002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45935.356153125002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45935.356153125002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45935.356153125002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45935.356153125002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45935.356153125002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45935.356153125002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45935.356153125002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45935.356153125002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45935.356153125002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45935.356153125002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45935.356153125002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45935.356153125002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45935.356153125002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45935.356153125002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45935.356153125002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45935.356153125002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45935.356153125002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45935.356153125002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45935.356153125002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45935.356153125002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45935.356153125002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45935.356153125002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45935.356153125002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45935.356153125002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45935.356153125002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45935.356153125002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45935.356153125002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45935.356153125002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45935.356153125002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45935.356153125002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45935.356153125002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45935.356153125002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45935.356153125002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45935.356153125002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45935.356153125002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45935.356153125002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45935.356153125002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45935.356153125002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45935.356153125002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45935.356153125002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45935.356153125002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45935.356153125002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45935.356153125002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45935.356153125002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45935.356153125002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45935.356153125002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45935.356153125002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45935.356153125002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45935.356153125002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45935.356153125002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45935.356153125002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45935.356153125002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45935.356153125002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45935.356153125002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45935.356153125002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45935.356153125002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45935.356153125002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45935.356153125002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45935.356153125002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45935.356153125002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45935.356153125002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45935.356153125002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45935.356153125002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45935.356153125002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45935.356153125002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45935.356153125002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45935.356153125002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45935.356153125002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45935.356153125002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45935.356153125002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45935.356153125002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45935.356153125002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45935.356153125002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45935.356153125002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45935.356153125002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45935.356153125002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45935.356153125002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45935.356153125002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45935.356153125002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45935.356153125002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45935.356153125002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45935.356153125002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45935.356153125002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45935.356153125002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45935.356153125002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45935.356153125002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45935.356153125002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45935.356153125002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45935.356153125002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45935.356153125002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45935.356153125002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45935.356153125002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45935.356153125002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45935.356153125002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45935.356153125002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45935.356153125002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45935.356153125002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45935.356153125002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45935.356153125002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45935.356153125002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45935.356153125002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45935.356153125002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45935.356153125002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45935.356153125002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45935.356153125002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45935.356153125002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45935.356153125002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45935.356153125002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45935.356153125002</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231.87543553240539</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4.4658753472249373</v>
      </c>
      <c r="H3" s="113">
        <v>45930.847372685188</v>
      </c>
      <c r="I3" s="110" t="str">
        <f>IFERROR(VLOOKUP(D3,DB!A:F,6,0),"")</f>
        <v>SCECO</v>
      </c>
      <c r="J3" s="110" t="str">
        <f>IFERROR(VLOOKUP(D3,DB!A:G,7,0),"")</f>
        <v>In progress</v>
      </c>
      <c r="K3" s="115" t="s">
        <v>39060</v>
      </c>
      <c r="L3" s="107" t="str">
        <f>IFERROR(VLOOKUP(D3,DB!A:I,9,0),"")</f>
        <v>Latis</v>
      </c>
    </row>
    <row r="4" spans="1:16" ht="31.5" customHeight="1">
      <c r="A4" s="110" t="s">
        <v>39061</v>
      </c>
      <c r="B4" s="110" t="str">
        <f>IFERROR(VLOOKUP(D4,DB!A:K,11,0),"")</f>
        <v>R4</v>
      </c>
      <c r="C4" s="111">
        <v>1</v>
      </c>
      <c r="D4" s="107" t="s">
        <v>27578</v>
      </c>
      <c r="E4" s="112" t="s">
        <v>38964</v>
      </c>
      <c r="F4" s="113">
        <v>45934.845833333333</v>
      </c>
      <c r="G4" s="114">
        <f ca="1">IFERROR(NOW()-F4,"")</f>
        <v>0.51031979166873498</v>
      </c>
      <c r="H4" s="113">
        <v>45934.813009259262</v>
      </c>
      <c r="I4" s="110" t="str">
        <f>IFERROR(VLOOKUP(D4,DB!A:F,6,0),"")</f>
        <v>SCECO</v>
      </c>
      <c r="J4" s="110" t="str">
        <f>IFERROR(VLOOKUP(D4,DB!A:G,7,0),"")</f>
        <v>Dead</v>
      </c>
      <c r="K4" s="115" t="s">
        <v>39062</v>
      </c>
      <c r="L4" s="107" t="str">
        <f>IFERROR(VLOOKUP(D4,DB!A:I,9,0),"")</f>
        <v>Latis</v>
      </c>
    </row>
    <row r="5" spans="1:16" ht="15" customHeight="1">
      <c r="A5" s="110" t="s">
        <v>39063</v>
      </c>
      <c r="B5" s="110" t="str">
        <f>IFERROR(VLOOKUP(D5,DB!A:K,11,0),"")</f>
        <v>R4</v>
      </c>
      <c r="C5" s="111">
        <v>1</v>
      </c>
      <c r="D5" s="107" t="s">
        <v>34306</v>
      </c>
      <c r="E5" s="112" t="s">
        <v>38964</v>
      </c>
      <c r="F5" s="113">
        <v>45934.995312500003</v>
      </c>
      <c r="G5" s="114">
        <f ca="1">IFERROR(NOW()-F5,"")</f>
        <v>0.36084062499867287</v>
      </c>
      <c r="H5" s="113">
        <v>45934.989328703705</v>
      </c>
      <c r="I5" s="110" t="str">
        <f>IFERROR(VLOOKUP(D5,DB!A:F,6,0),"")</f>
        <v>SCECO</v>
      </c>
      <c r="J5" s="110" t="str">
        <f>IFERROR(VLOOKUP(D5,DB!A:G,7,0),"")</f>
        <v>Dead</v>
      </c>
      <c r="K5" s="115" t="s">
        <v>39064</v>
      </c>
      <c r="L5" s="107" t="str">
        <f>IFERROR(VLOOKUP(D5,DB!A:I,9,0),"")</f>
        <v>Latis</v>
      </c>
    </row>
    <row r="6" spans="1:16" ht="15" customHeight="1">
      <c r="A6" s="110" t="s">
        <v>39065</v>
      </c>
      <c r="B6" s="110" t="str">
        <f>IFERROR(VLOOKUP(D6,DB!A:K,11,0),"")</f>
        <v>R4</v>
      </c>
      <c r="C6" s="111">
        <v>2</v>
      </c>
      <c r="D6" s="107" t="s">
        <v>25891</v>
      </c>
      <c r="E6" s="112" t="s">
        <v>38964</v>
      </c>
      <c r="F6" s="113">
        <v>45935.156944444447</v>
      </c>
      <c r="G6" s="114">
        <f ca="1">IFERROR(NOW()-F6,"")</f>
        <v>0.19920868055487517</v>
      </c>
      <c r="H6" s="113">
        <v>45935.07104166667</v>
      </c>
      <c r="I6" s="110" t="str">
        <f>IFERROR(VLOOKUP(D6,DB!A:F,6,0),"")</f>
        <v>Generator-SG</v>
      </c>
      <c r="J6" s="110" t="str">
        <f>IFERROR(VLOOKUP(D6,DB!A:G,7,0),"")</f>
        <v>Good</v>
      </c>
      <c r="K6" s="115" t="s">
        <v>39066</v>
      </c>
      <c r="L6" s="107" t="str">
        <f>IFERROR(VLOOKUP(D6,DB!A:I,9,0),"")</f>
        <v>Latis</v>
      </c>
    </row>
    <row r="7" spans="1:16" ht="15" customHeight="1">
      <c r="A7" s="110" t="s">
        <v>39067</v>
      </c>
      <c r="B7" s="110" t="str">
        <f>IFERROR(VLOOKUP(D7,DB!A:K,11,0),"")</f>
        <v>R4</v>
      </c>
      <c r="C7" s="111">
        <v>1</v>
      </c>
      <c r="D7" s="107" t="s">
        <v>28333</v>
      </c>
      <c r="E7" s="112" t="s">
        <v>38964</v>
      </c>
      <c r="F7" s="113">
        <v>45935.321701388886</v>
      </c>
      <c r="G7" s="114">
        <f ca="1">IFERROR(NOW()-F7,"")</f>
        <v>3.4451736115443055E-2</v>
      </c>
      <c r="H7" s="113">
        <v>45935.315972222219</v>
      </c>
      <c r="I7" s="110" t="str">
        <f>IFERROR(VLOOKUP(D7,DB!A:F,6,0),"")</f>
        <v>SCECO</v>
      </c>
      <c r="J7" s="110" t="str">
        <f>IFERROR(VLOOKUP(D7,DB!A:G,7,0),"")</f>
        <v>Dead</v>
      </c>
      <c r="K7" s="115" t="s">
        <v>39068</v>
      </c>
      <c r="L7" s="107" t="str">
        <f>IFERROR(VLOOKUP(D7,DB!A:I,9,0),"")</f>
        <v>Latis</v>
      </c>
    </row>
    <row r="8" spans="1:16" ht="15" customHeight="1">
      <c r="A8" s="110"/>
      <c r="B8" s="110" t="str">
        <f>IFERROR(VLOOKUP(D8,DB!A:K,11,0),"")</f>
        <v/>
      </c>
      <c r="C8" s="111"/>
      <c r="D8" s="107"/>
      <c r="E8" s="112"/>
      <c r="F8" s="113"/>
      <c r="G8" s="114">
        <f ca="1">IFERROR(NOW()-F8,"")</f>
        <v>45935.356153125002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45935.356153125002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45935.356153125002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45935.356153125002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45935.356153125002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45935.356153125002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45935.356153125002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45935.356153125002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45935.356153125002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45935.356153125002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45935.356153125002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45935.356153125002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45935.356153125002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45935.356153125002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45935.356153125002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45935.356153125002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45935.356153125002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45935.356153125002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45935.356153125002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45935.356153125002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45935.356153125002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45935.356153125002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45935.356153125002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45935.356153125002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45935.356153125002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45935.356153125002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45935.356153125002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45935.356153125002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45935.356153125002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45935.356153125002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45935.356153125002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45935.356153125002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45935.356153125002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45935.356153125002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45935.356153125002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45935.356153125002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45935.356153125002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45935.356153125002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45935.356153125002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45935.356153125002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45935.356153125002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45935.356153125002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45935.356153125002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45935.356153125002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45935.356153125002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45935.356153125002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45935.356153125002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45935.356153125002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45935.356153125002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45935.356153125002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45935.356153125002</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45935.356153125002</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45935.356153125002</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45935.356153125002</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45935.356153125002</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45935.356153125002</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45935.356153125002</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45935.356153125002</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45935.356153125002</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45935.356153125002</v>
      </c>
      <c r="H67" s="113"/>
      <c r="I67" s="110" t="str">
        <f>IFERROR(VLOOKUP(D67,DB!A:F,6,0),"")</f>
        <v/>
      </c>
      <c r="J67" s="110" t="str">
        <f>IFERROR(VLOOKUP(D67,DB!A:G,7,0),"")</f>
        <v/>
      </c>
      <c r="K67" s="115"/>
      <c r="L67" s="107"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43.524092939813272</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39043</v>
      </c>
      <c r="F3" s="38">
        <v>45926.188877314817</v>
      </c>
      <c r="G3" s="39">
        <f ca="1">IFERROR(NOW()-F3,"-")</f>
        <v>9.1672758101849467</v>
      </c>
      <c r="H3" s="38">
        <v>45926.158159722225</v>
      </c>
      <c r="I3" s="37" t="str">
        <f>IFERROR(VLOOKUP(D3,DB!A:F,6,0),"")</f>
        <v>SCECO</v>
      </c>
      <c r="J3" s="37" t="str">
        <f>IFERROR(VLOOKUP(D3,DB!A:G,7,0),"")</f>
        <v>Good</v>
      </c>
      <c r="K3" s="37" t="s">
        <v>39072</v>
      </c>
      <c r="L3" s="37" t="str">
        <f>IFERROR(VLOOKUP(D3,DB!A:I,9,0),"")</f>
        <v>Latis</v>
      </c>
      <c r="M3" s="136"/>
    </row>
    <row r="4" spans="1:13" ht="15">
      <c r="A4" s="37"/>
      <c r="B4" s="37" t="str">
        <f>IFERROR(VLOOKUP(D4,DB!A:K,11,0),"")</f>
        <v/>
      </c>
      <c r="C4" s="37"/>
      <c r="D4" s="37"/>
      <c r="E4" s="37"/>
      <c r="F4" s="38"/>
      <c r="G4" s="39">
        <f ca="1">IFERROR(NOW()-F4,"-")</f>
        <v>45935.356153125002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45935.356153125002</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45935.356153125002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45935.356153125002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45935.356153125002</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45935.356153125002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45935.356153125002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45935.356153125002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45935.356153125002</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45935.356153125002</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45935.356153125002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45935.356153125002</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45935.356153125002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45935.356153125002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45935.356153125002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45935.356153125002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45935.356153125002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45935.356153125002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45935.356153125002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45935.356153125002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45935.356153125002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45935.356153125002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45935.356153125002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45935.356153125002</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45935.356153125002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45935.356153125002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45935.356153125002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45935.356153125002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45935.356153125002</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45935.356153125002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45935.356153125002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45935.356153125002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45935.356153125002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45935.356153125002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45935.356153125002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45935.356153125002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45935.356153125002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45935.356153125002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45935.356153125002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45935.356153125002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45935.356153125002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45935.356153125002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45935.356153125002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45935.356153125002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45935.356153125002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45935.356153125002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45935.356153125002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45935.356153125002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45935.356153125002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45935.356153125002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45935.356153125002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45935.356153125002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45935.356153125002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45935.356153125002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45935.356153125002</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45935.356153125002</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45935.356153125002</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45935.356153125002</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45935.356153125002</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45935.356153125002</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45935.356153125002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45935.356153125002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45935.356153125002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45935.356153125002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45935.356153125002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45935.356153125002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45935.356153125002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45935.356153125002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45935.356153125002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45935.356153125002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45935.356153125002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45935.356153125002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45935.356153125002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45935.356153125002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45935.356153125002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45935.356153125002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45935.356153125002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45935.356153125002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45935.356153125002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45935.356153125002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45935.356153125002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45935.356153125002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45935.356153125002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45935.356153125002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45935.356153125002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45935.356153125002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45935.356153125002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45935.356153125002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45935.356153125002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45935.356153125002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45935.356153125002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45935.356153125002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45935.356153125002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45935.356153125002</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45935.356153125002</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45935.356153125002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45935.356153125002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45935.356153125002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45935.356153125002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45935.356153125002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45935.356153125002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45935.356153125002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45935.356153125002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45935.356153125002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45935.356153125002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45935.356153125002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45935.356153125002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45935.356153125002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45935.356153125002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45935.356153125002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45935.356153125002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45935.356153125002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45935.356153125002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45935.356153125002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45935.356153125002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45935.356153125002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45935.356153125002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45935.356153125002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45935.356153125002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45935.356153125002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45935.356153125002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45935.356153125002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45935.356153125002</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45935.356153125002</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45935.356153125002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45935.356153125002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45935.356153125002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45935.356153125002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45935.356153125002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45935.356153125002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45935.356153125002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45935.356153125002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45935.356153125002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45935.356153125002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45935.356153125002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45935.356153125002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45935.356153125002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45935.356153125002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45935.356153125002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45935.356153125002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45935.356153125002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45935.356153125002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45935.356153125002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45935.356153125002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45935.356153125002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45935.356153125002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45935.356153125002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45935.356153125002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45935.356153125002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45935.356153125002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45935.356153125002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45935.356153125002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45935.356153125002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45935.356153125002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45935.356153125002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45935.356153125002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45935.356153125002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45935.356153125002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45935.356153125002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45935.356153125002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45935.356153125002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45935.356153125002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45935.356153125002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45935.356153125002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45935.356153125002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45935.356153125002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45935.356153125002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45935.356153125002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45935.356153125002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45935.356153125002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45935.356153125002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45935.356153125002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45935.356153125002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45935.356153125002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45935.356153125002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45935.356153125002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45935.356153125002</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45935.356153125002</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80" ht="15"/>
    <row r="1381"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1"/>
  <sheetViews>
    <sheetView tabSelected="1" workbookViewId="0">
      <selection activeCell="K7" sqref="K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45933.880972222221</v>
      </c>
      <c r="G2" s="139">
        <f ca="1">IFERROR(NOW()-F2,"-")</f>
        <v>1.4751809027802665</v>
      </c>
      <c r="H2" s="140">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8.5833059027791023</v>
      </c>
      <c r="H3" s="140">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45934.942245370374</v>
      </c>
      <c r="G4" s="139">
        <f ca="1">IFERROR(NOW()-F4,"-")</f>
        <v>0.41390775462787133</v>
      </c>
      <c r="H4" s="140">
        <v>45934.470231481479</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38964</v>
      </c>
      <c r="F5" s="140">
        <v>45933.705324074072</v>
      </c>
      <c r="G5" s="139">
        <f ca="1">IFERROR(NOW()-F5,"-")</f>
        <v>1.6508290509300423</v>
      </c>
      <c r="H5" s="140">
        <v>45933.228229166663</v>
      </c>
      <c r="I5" s="137" t="str">
        <f>IFERROR(VLOOKUP(D5,DB!A:F,6,0),"")</f>
        <v>SCECO</v>
      </c>
      <c r="J5" s="137" t="str">
        <f>IFERROR(VLOOKUP(D5,DB!A:G,7,0),"")</f>
        <v>Weak</v>
      </c>
      <c r="K5" s="137" t="s">
        <v>39079</v>
      </c>
      <c r="L5" s="137" t="str">
        <f>IFERROR(VLOOKUP(D5,DB!A:I,9,0),"")</f>
        <v>Latis</v>
      </c>
    </row>
    <row r="6" spans="1:16383" ht="31.5" customHeight="1">
      <c r="A6" s="137" t="s">
        <v>39080</v>
      </c>
      <c r="B6" s="137" t="str">
        <f>IFERROR(VLOOKUP(D6,DB!A:K,11,0),"")</f>
        <v>R6</v>
      </c>
      <c r="C6" s="137">
        <v>1</v>
      </c>
      <c r="D6" s="137" t="s">
        <v>36815</v>
      </c>
      <c r="E6" s="137" t="s">
        <v>38964</v>
      </c>
      <c r="F6" s="140">
        <v>45935.280729166669</v>
      </c>
      <c r="G6" s="137">
        <f ca="1">IFERROR(NOW()-F6,"-")</f>
        <v>7.5423958332976326E-2</v>
      </c>
      <c r="H6" s="140">
        <v>45935.274942129632</v>
      </c>
      <c r="I6" s="137" t="str">
        <f>IFERROR(VLOOKUP(D6,DB!A:F,6,0),"")</f>
        <v>SCECO</v>
      </c>
      <c r="J6" s="137" t="str">
        <f>IFERROR(VLOOKUP(D6,DB!A:G,7,0),"")</f>
        <v>Vandalized</v>
      </c>
      <c r="K6" s="137" t="s">
        <v>39081</v>
      </c>
      <c r="L6" s="137" t="str">
        <f>IFERROR(VLOOKUP(D6,DB!A:I,9,0),"")</f>
        <v>Latis</v>
      </c>
      <c r="M6" s="137"/>
    </row>
    <row r="7" spans="1:16383" ht="31.5" customHeight="1">
      <c r="A7" s="121"/>
      <c r="B7" s="137" t="str">
        <f>IFERROR(VLOOKUP(D7,DB!A:K,11,0),"")</f>
        <v/>
      </c>
      <c r="C7" s="137"/>
      <c r="D7" s="137"/>
      <c r="E7" s="137"/>
      <c r="F7" s="137"/>
      <c r="G7" s="137">
        <f ca="1">IFERROR(NOW()-F7,"-")</f>
        <v>45935.356153125002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45935.356153125002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45935.356153125002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45935.356153125002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45935.356153125002</v>
      </c>
      <c r="H11" s="137"/>
      <c r="I11" s="137" t="str">
        <f>IFERROR(VLOOKUP(D11,DB!A:F,6,0),"")</f>
        <v/>
      </c>
      <c r="J11" s="137" t="str">
        <f>IFERROR(VLOOKUP(D11,DB!A:G,7,0),"")</f>
        <v/>
      </c>
      <c r="K11" s="137"/>
      <c r="L11" s="126" t="str">
        <f>IFERROR(VLOOKUP(D11,DB!A:I,9,0),"")</f>
        <v/>
      </c>
    </row>
    <row r="12" spans="1:16383" ht="31.5" customHeight="1">
      <c r="A12" s="121"/>
      <c r="B12" s="137" t="str">
        <f>IFERROR(VLOOKUP(D12,DB!A:K,11,0),"")</f>
        <v/>
      </c>
      <c r="C12" s="137"/>
      <c r="D12" s="137"/>
      <c r="E12" s="137"/>
      <c r="F12" s="137"/>
      <c r="G12" s="137">
        <f ca="1">IFERROR(NOW()-F12,"-")</f>
        <v>45935.356153125002</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45935.356153125002</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45935.356153125002</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45935.356153125002</v>
      </c>
      <c r="H15" s="137"/>
      <c r="I15" s="137" t="str">
        <f>IFERROR(VLOOKUP(D15,DB!A:F,6,0),"")</f>
        <v/>
      </c>
      <c r="J15" s="137" t="str">
        <f>IFERROR(VLOOKUP(D15,DB!A:G,7,0),"")</f>
        <v/>
      </c>
      <c r="K15" s="137"/>
      <c r="L15" s="126" t="str">
        <f>IFERROR(VLOOKUP(D15,DB!A:I,9,0),"")</f>
        <v/>
      </c>
    </row>
    <row r="16" spans="1:16383" ht="31.5" customHeight="1">
      <c r="A16" s="121"/>
      <c r="B16" s="120" t="str">
        <f>IFERROR(VLOOKUP(D16,DB!A:K,11,0),"")</f>
        <v/>
      </c>
      <c r="C16" s="122"/>
      <c r="D16" s="120"/>
      <c r="E16" s="123"/>
      <c r="F16" s="124"/>
      <c r="G16" s="89">
        <f ca="1">IFERROR(NOW()-F16,"-")</f>
        <v>45935.356153125002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45935.356153125002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45935.356153125002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45935.356153125002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45935.356153125002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45935.356153125002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45935.356153125002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45935.356153125002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45935.356153125002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45935.356153125002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45935.356153125002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45935.356153125002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45935.356153125002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45935.356153125002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45935.356153125002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45935.356153125002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45935.356153125002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45935.356153125002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45935.356153125002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45935.356153125002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45935.356153125002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45935.356153125002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45935.356153125002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45935.356153125002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45935.356153125002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45935.356153125002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45935.356153125002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45935.356153125002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45935.356153125002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45935.356153125002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45935.356153125002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45935.356153125002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45935.356153125002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45935.356153125002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45935.356153125002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45935.356153125002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45935.356153125002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45935.356153125002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45935.356153125002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45935.356153125002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45935.356153125002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45935.356153125002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45935.356153125002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45935.356153125002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45935.356153125002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45935.356153125002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45935.356153125002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45935.356153125002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45935.356153125002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45935.356153125002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45935.356153125002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45935.356153125002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45935.356153125002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45935.356153125002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45935.356153125002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45935.356153125002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45935.356153125002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45935.356153125002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45935.356153125002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45935.356153125002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45935.356153125002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45935.356153125002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45935.356153125002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45935.356153125002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45935.356153125002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45935.356153125002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45935.356153125002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45935.356153125002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45935.356153125002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45935.356153125002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45935.356153125002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45935.356153125002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45935.356153125002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45935.356153125002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45935.356153125002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45935.356153125002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45935.356153125002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45935.356153125002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45935.356153125002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45935.356153125002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45935.356153125002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45935.356153125002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45935.356153125002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45935.356153125002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45935.356153125002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45935.356153125002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45935.356153125002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45935.356153125002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45935.356153125002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45935.356153125002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45935.356153125002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45935.356153125002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45935.356153125002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45935.356153125002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45935.356153125002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45935.356153125002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45935.356153125002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45935.356153125002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45935.356153125002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45935.356153125002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45935.356153125002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45935.356153125002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45935.356153125002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45935.356153125002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45935.356153125002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45935.356153125002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45935.356153125002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45935.356153125002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45935.356153125002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45935.356153125002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45935.356153125002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45935.356153125002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45935.356153125002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45935.356153125002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45935.356153125002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45935.356153125002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45935.356153125002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45935.356153125002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45935.356153125002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45935.356153125002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45935.356153125002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45935.356153125002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45935.356153125002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45935.356153125002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45935.356153125002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45935.356153125002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45935.356153125002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45935.356153125002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45935.356153125002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45935.356153125002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45935.356153125002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45935.356153125002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45935.356153125002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45935.356153125002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45935.356153125002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45935.356153125002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45935.356153125002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45935.356153125002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45935.356153125002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45935.356153125002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45935.356153125002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45935.356153125002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45935.356153125002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45935.356153125002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45935.356153125002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45935.356153125002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45935.356153125002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45935.356153125002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45935.356153125002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45935.356153125002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45935.356153125002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45935.356153125002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45935.356153125002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45935.356153125002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45935.356153125002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45935.356153125002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45935.356153125002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45935.356153125002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45935.356153125002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45935.356153125002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45935.356153125002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45935.356153125002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45935.356153125002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45935.356153125002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45935.356153125002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45935.356153125002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45935.356153125002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45935.356153125002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45935.356153125002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45935.356153125002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45935.356153125002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45935.356153125002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45935.356153125002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45935.356153125002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45935.356153125002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45935.356153125002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45935.356153125002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45935.356153125002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45935.356153125002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45935.356153125002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45935.356153125002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45935.356153125002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45935.356153125002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45935.356153125002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45935.356153125002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45935.356153125002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45935.356153125002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45935.356153125002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45935.356153125002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45935.356153125002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45935.356153125002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45935.356153125002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45935.356153125002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45935.356153125002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45935.356153125002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45935.356153125002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45935.356153125002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45935.356153125002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45935.356153125002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45935.356153125002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45935.356153125002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45935.356153125002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45935.356153125002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45935.356153125002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45935.356153125002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45935.356153125002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45935.356153125002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45935.356153125002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45935.356153125002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45935.356153125002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45935.356153125002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45935.356153125002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45935.356153125002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45935.356153125002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45935.356153125002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45935.356153125002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45935.356153125002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45935.356153125002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45935.356153125002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45935.356153125002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45935.356153125002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45935.356153125002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45935.356153125002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45935.356153125002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45935.356153125002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45935.356153125002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45935.356153125002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45935.356153125002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45935.356153125002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45935.356153125002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45935.356153125002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45935.356153125002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45935.356153125002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45935.356153125002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45935.356153125002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45935.356153125002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45935.356153125002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45935.356153125002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45935.356153125002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45935.356153125002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45935.356153125002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45935.356153125002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45935.356153125002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45935.356153125002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45935.356153125002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45935.356153125002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45935.356153125002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45935.356153125002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45935.356153125002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45935.356153125002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45935.356153125002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45935.356153125002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45935.356153125002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45935.356153125002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45935.356153125002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45935.356153125002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45935.356153125002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45935.356153125002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45935.356153125002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45935.356153125002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45935.356153125002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45935.356153125002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45935.356153125002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45935.356153125002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45935.356153125002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45935.356153125002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45935.356153125002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45935.356153125002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45935.356153125002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45935.356153125002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45935.356153125002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45935.356153125002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45935.356153125002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45935.356153125002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45935.356153125002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45935.356153125002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45935.356153125002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45935.356153125002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45935.356153125002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45935.356153125002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45935.356153125002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45935.356153125002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45935.356153125002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45935.356153125002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45935.356153125002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45935.356153125002</v>
      </c>
      <c r="H301" s="124"/>
      <c r="I301" s="120" t="str">
        <f>IFERROR(VLOOKUP(D301,DB!A:F,6,0),"")</f>
        <v/>
      </c>
      <c r="J301" s="119" t="str">
        <f>IFERROR(VLOOKUP(D301,DB!A:G,7,0),"")</f>
        <v/>
      </c>
      <c r="K301" s="125"/>
      <c r="L301" s="126" t="str">
        <f>IFERROR(VLOOKUP(D301,DB!A:I,9,0),"")</f>
        <v/>
      </c>
    </row>
  </sheetData>
  <dataValidations count="2">
    <dataValidation allowBlank="1" showInputMessage="1" showErrorMessage="1" sqref="E1" xr:uid="{380493DB-286A-4683-AF55-C78F04945A49}"/>
    <dataValidation type="list" allowBlank="1" showInputMessage="1" showErrorMessage="1" sqref="E7:E30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2025-10-05T05:32:53Z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