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74" documentId="13_ncr:1_{F6CB121F-512D-4AA6-A0C1-0FB36C537598}" xr6:coauthVersionLast="47" xr6:coauthVersionMax="47" xr10:uidLastSave="{CBD09D3F-9FDA-4A32-9218-8BC509784E2F}"/>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<sst xmlns="http://schemas.openxmlformats.org/spreadsheetml/2006/main" count="178592" uniqueCount="39081">
  <si>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</si>
  <si>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</si>
  <si>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</si>
  <si>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</si>
  <si>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</si>
  <si>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</si>
  <si>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</si>
  <si>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</si>
  <si>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</si>
  <si>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</si>
  <si>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</si>
  <si>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</si>
  <si>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</si>
  <si>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</si>
  <si>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</si>
  <si>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</si>
  <si>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</si>
  <si>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</si>
  <si>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</si>
  <si>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</si>
  <si>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</si>
  <si>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</si>
  <si>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</si>
  <si>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</si>
  <si>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</si>
  <si>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</si>
  <si>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</si>
  <si>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</si>
  <si>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</si>
  <si>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</si>
  <si>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</si>
  <si>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</si>
  <si>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</si>
  <si>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</si>
  <si>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</si>
  <si>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</si>
  <si>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</si>
  <si>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</si>
  <si>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</si>
  <si>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</si>
  <si>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</si>
  <si>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</si>
  <si>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</si>
  <si>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</si>
  <si>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</si>
  <si>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</si>
  <si>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</si>
  <si>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</si>
  <si>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</si>
  <si>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</si>
  <si>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</si>
  <si>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</si>
  <si>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</si>
  <si>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</si>
  <si>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</si>
  <si>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</si>
  <si>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</si>
  <si>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</si>
  <si>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</si>
  <si>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</si>
  <si>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</si>
  <si>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</si>
  <si>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</si>
  <si>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</si>
  <si>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</si>
  <si>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</si>
  <si>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</si>
  <si>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</si>
  <si>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</si>
  <si>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</si>
  <si>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</si>
  <si>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</si>
  <si>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</si>
  <si>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</si>
  <si>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</si>
  <si>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</si>
  <si>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</si>
  <si>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</si>
  <si>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</si>
  <si>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</si>
  <si>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</si>
  <si>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</si>
  <si>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</si>
  <si>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</si>
  <si>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</si>
  <si>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</si>
  <si>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</si>
  <si>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</si>
  <si>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</si>
  <si>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</si>
  <si>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</si>
  <si>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</si>
  <si>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</si>
  <si>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</si>
  <si>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</si>
  <si>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</si>
  <si>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</si>
  <si>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</si>
  <si>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</si>
  <si>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</si>
  <si>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</si>
  <si>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</si>
  <si>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</si>
  <si>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</si>
  <si>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</si>
  <si>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</si>
  <si>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</si>
  <si>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</si>
  <si>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</si>
  <si>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</si>
  <si>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</si>
  <si>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</si>
  <si>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</si>
  <si>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</si>
  <si>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</si>
  <si>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</si>
  <si>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</si>
  <si>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</si>
  <si>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</si>
  <si>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</si>
  <si>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</si>
  <si>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</si>
  <si>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</si>
  <si>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</si>
  <si>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</si>
  <si>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</si>
  <si>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</si>
  <si>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</si>
  <si>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</si>
  <si>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</si>
  <si>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</si>
  <si>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</si>
  <si>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</si>
  <si>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</si>
  <si>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</si>
  <si>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</si>
  <si>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</si>
  <si>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</si>
  <si>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</si>
  <si>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</si>
  <si>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</si>
  <si>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</si>
  <si>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</si>
  <si>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</si>
  <si>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</si>
  <si>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</si>
  <si>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</si>
  <si>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</si>
  <si>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</si>
  <si>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</si>
  <si>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</si>
  <si>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</si>
  <si>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</si>
  <si>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</si>
  <si>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</si>
  <si>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</si>
  <si>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</si>
  <si>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</si>
  <si>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</si>
  <si>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</si>
  <si>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</si>
  <si>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</si>
  <si>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</si>
  <si>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</si>
  <si>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</si>
  <si>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</si>
  <si>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</si>
  <si>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</si>
  <si>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</si>
  <si>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</si>
  <si>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</si>
  <si>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</si>
  <si>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</si>
  <si>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</si>
  <si>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</si>
  <si>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</si>
  <si>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</si>
  <si>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</si>
  <si>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</si>
  <si>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</si>
  <si>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</si>
  <si>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</si>
  <si>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</si>
  <si>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</si>
  <si>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</si>
  <si>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</si>
  <si>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</si>
  <si>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</si>
  <si>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</si>
  <si>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</si>
  <si>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</si>
  <si>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</si>
  <si>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</si>
  <si>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</si>
  <si>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</si>
  <si>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</si>
  <si>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</si>
  <si>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</si>
  <si>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</si>
  <si>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</si>
  <si>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</si>
  <si>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</si>
  <si>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</si>
  <si>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</si>
  <si>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</si>
  <si>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</si>
  <si>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</si>
  <si>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</si>
  <si>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</si>
  <si>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</si>
  <si>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</si>
  <si>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</si>
  <si>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</si>
  <si>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</si>
  <si>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</si>
  <si>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</si>
  <si>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</si>
  <si>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</si>
  <si>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</si>
  <si>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</si>
  <si>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</si>
  <si>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</si>
  <si>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</si>
  <si>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</si>
  <si>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</si>
  <si>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</si>
  <si>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</si>
  <si>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</si>
  <si>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</si>
  <si>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</si>
  <si>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</si>
  <si>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</si>
  <si>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</si>
  <si>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</si>
  <si>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</si>
  <si>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</si>
  <si>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</si>
  <si>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</si>
  <si>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</si>
  <si>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</si>
  <si>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</si>
  <si>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</si>
  <si>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</si>
  <si>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</si>
  <si>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</si>
  <si>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</si>
  <si>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</si>
  <si>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</si>
  <si>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</si>
  <si>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</si>
  <si>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</si>
  <si>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</si>
  <si>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</si>
  <si>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</si>
  <si>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</si>
  <si>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</si>
  <si>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</si>
  <si>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</si>
  <si>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</si>
  <si>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</si>
  <si>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</si>
  <si>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</si>
  <si>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</si>
  <si>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</si>
  <si>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</si>
  <si>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</si>
  <si>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</si>
  <si>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</si>
  <si>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</si>
  <si>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</si>
  <si>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</si>
  <si>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</si>
  <si>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</si>
  <si>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</si>
  <si>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</si>
  <si>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</si>
  <si>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</si>
  <si>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</si>
  <si>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</si>
  <si>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</si>
  <si>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</si>
  <si>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</si>
  <si>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</si>
  <si>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</si>
  <si>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</si>
  <si>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</si>
  <si>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</si>
  <si>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</si>
  <si>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</si>
  <si>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</si>
  <si>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</si>
  <si>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</si>
  <si>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</si>
  <si>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</si>
  <si>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</si>
  <si>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</si>
  <si>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</si>
  <si>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</si>
  <si>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</si>
  <si>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</si>
  <si>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</si>
  <si>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</si>
  <si>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</si>
  <si>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</si>
  <si>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</si>
  <si>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</si>
  <si>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</si>
  <si>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</si>
  <si>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</si>
  <si>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</si>
  <si>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</si>
  <si>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</si>
  <si>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</si>
  <si>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</si>
  <si>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</si>
  <si>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</si>
  <si>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</si>
  <si>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</si>
  <si>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</si>
  <si>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</si>
  <si>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</si>
  <si>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</si>
  <si>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</si>
  <si>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</si>
  <si>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</si>
  <si>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</si>
  <si>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</si>
  <si>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</si>
  <si>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</si>
  <si>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</si>
  <si>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</si>
  <si>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</si>
  <si>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</si>
  <si>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</si>
  <si>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</si>
  <si>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</si>
  <si>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</si>
  <si>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</si>
  <si>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</si>
  <si>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</si>
  <si>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</si>
  <si>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</si>
  <si>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</si>
  <si>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</si>
  <si>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</si>
  <si>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</si>
  <si>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</si>
  <si>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</si>
  <si>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</si>
  <si>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</si>
  <si>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</si>
  <si>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</si>
  <si>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</si>
  <si>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</si>
  <si>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</si>
  <si>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</si>
  <si>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</si>
  <si>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</si>
  <si>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</si>
  <si>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</si>
  <si>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</si>
  <si>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</si>
  <si>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</si>
  <si>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</si>
  <si>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</si>
  <si>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</si>
  <si>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</si>
  <si>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</si>
  <si>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</si>
  <si>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</si>
  <si>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</si>
  <si>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</si>
  <si>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</si>
  <si>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</si>
  <si>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</si>
  <si>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</si>
  <si>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</si>
  <si>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</si>
  <si>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</si>
  <si>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</si>
  <si>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</si>
  <si>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</si>
  <si>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</si>
  <si>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</si>
  <si>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</si>
  <si>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</si>
  <si>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</si>
  <si>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</si>
  <si>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</si>
  <si>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</si>
  <si>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</si>
  <si>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</si>
  <si>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</si>
  <si>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</si>
  <si>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</si>
  <si>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</si>
  <si>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</si>
  <si>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</si>
  <si>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</si>
  <si>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</si>
  <si>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</si>
  <si>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</si>
  <si>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</si>
  <si>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</si>
  <si>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</si>
  <si>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</si>
  <si>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</si>
  <si>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</si>
  <si>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</si>
  <si>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</si>
  <si>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</si>
  <si>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</si>
  <si>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</si>
  <si>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</si>
  <si>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</si>
  <si>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</si>
  <si>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</si>
  <si>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</si>
  <si>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</si>
  <si>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</si>
  <si>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</si>
  <si>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</si>
  <si>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</si>
  <si>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</si>
  <si>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</si>
  <si>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</si>
  <si>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</si>
  <si>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</si>
  <si>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</si>
  <si>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</si>
  <si>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</si>
  <si>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</si>
  <si>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</si>
  <si>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</si>
  <si>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</si>
  <si>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</si>
  <si>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</si>
  <si>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</si>
  <si>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</si>
  <si>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</si>
  <si>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</si>
  <si>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</si>
  <si>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</si>
  <si>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</si>
  <si>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</si>
  <si>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</si>
  <si>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</si>
  <si>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</si>
  <si>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</si>
  <si>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</si>
  <si>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</si>
  <si>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</si>
  <si>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</si>
  <si>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</si>
  <si>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</si>
  <si>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</si>
  <si>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</si>
  <si>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</si>
  <si>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</si>
  <si>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</si>
  <si>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</si>
  <si>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</si>
  <si>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</si>
  <si>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</si>
  <si>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</si>
  <si>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</si>
  <si>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</si>
  <si>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</si>
  <si>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</si>
  <si>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</si>
  <si>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</si>
  <si>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</si>
  <si>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</si>
  <si>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</si>
  <si>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</si>
  <si>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</si>
  <si>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</si>
  <si>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</si>
  <si>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</si>
  <si>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</si>
  <si>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</si>
  <si>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</si>
  <si>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</si>
  <si>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</si>
  <si>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</si>
  <si>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</si>
  <si>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</si>
  <si>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</si>
  <si>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</si>
  <si>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</si>
  <si>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</si>
  <si>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</si>
  <si>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</si>
  <si>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</si>
  <si>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</si>
  <si>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</si>
  <si>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</si>
  <si>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</si>
  <si>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</si>
  <si>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</si>
  <si>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</si>
  <si>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</si>
  <si>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</si>
  <si>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</si>
  <si>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</si>
  <si>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</si>
  <si>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</si>
  <si>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</si>
  <si>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</si>
  <si>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</si>
  <si>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</si>
  <si>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</si>
  <si>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</si>
  <si>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</si>
  <si>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</si>
  <si>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</si>
  <si>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</si>
  <si>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</si>
  <si>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</si>
  <si>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</si>
  <si>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</si>
  <si>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</si>
  <si>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</si>
  <si>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</si>
  <si>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</si>
  <si>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</si>
  <si>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</si>
  <si>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</si>
  <si>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</si>
  <si>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</si>
  <si>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</si>
  <si>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</si>
  <si>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</si>
  <si>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</si>
  <si>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</si>
  <si>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</si>
  <si>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</si>
  <si>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</si>
  <si>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</si>
  <si>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</si>
  <si>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</si>
  <si>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</si>
  <si>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</si>
  <si>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</si>
  <si>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</si>
  <si>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</si>
  <si>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</si>
  <si>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</si>
  <si>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</si>
  <si>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</si>
  <si>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</si>
  <si>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</si>
  <si>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</si>
  <si>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</si>
  <si>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</si>
  <si>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</si>
  <si>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</si>
  <si>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</si>
  <si>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</si>
  <si>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</si>
  <si>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</si>
  <si>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</si>
  <si>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</si>
  <si>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</si>
  <si>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</si>
  <si>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</si>
  <si>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</si>
  <si>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</si>
  <si>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</si>
  <si>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</si>
  <si>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</si>
  <si>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</si>
  <si>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</si>
  <si>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</si>
  <si>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</si>
  <si>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</si>
  <si>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</si>
  <si>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</si>
  <si>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</si>
  <si>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</si>
  <si>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</si>
  <si>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</si>
  <si>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</si>
  <si>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</si>
  <si>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</si>
  <si>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</si>
  <si>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</si>
  <si>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</si>
  <si>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</si>
  <si>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</si>
  <si>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</si>
  <si>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</si>
  <si>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</si>
  <si>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</si>
  <si>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</si>
  <si>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</si>
  <si>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</si>
  <si>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</si>
  <si>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</si>
  <si>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</si>
  <si>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</si>
  <si>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</si>
  <si>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</si>
  <si>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</si>
  <si>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</si>
  <si>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</si>
  <si>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</si>
  <si>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</si>
  <si>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</si>
  <si>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</si>
  <si>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</si>
  <si>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</si>
  <si>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</si>
  <si>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</si>
  <si>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</si>
  <si>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</si>
  <si>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</si>
  <si>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</si>
  <si>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</si>
  <si>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</si>
  <si>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</si>
  <si>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</si>
  <si>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</si>
  <si>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</si>
  <si>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</si>
  <si>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</si>
  <si>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</si>
  <si>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</si>
  <si>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</si>
  <si>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</si>
  <si>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</si>
  <si>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</si>
  <si>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</si>
  <si>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</si>
  <si>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</si>
  <si>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</si>
  <si>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</si>
  <si>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</si>
  <si>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</si>
  <si>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</si>
  <si>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</si>
  <si>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</si>
  <si>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</si>
  <si>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</si>
  <si>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</si>
  <si>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</si>
  <si>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</si>
  <si>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</si>
  <si>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</si>
  <si>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</si>
  <si>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</si>
  <si>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</si>
  <si>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</si>
  <si>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</si>
  <si>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</si>
  <si>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</si>
  <si>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</si>
  <si>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</si>
  <si>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</si>
  <si>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</si>
  <si>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</si>
  <si>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</si>
  <si>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</si>
  <si>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</si>
  <si>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</si>
  <si>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</si>
  <si>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</si>
  <si>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</si>
  <si>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</si>
  <si>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</si>
  <si>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</si>
  <si>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</si>
  <si>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</si>
  <si>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</si>
  <si>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</si>
  <si>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</si>
  <si>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</si>
  <si>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</si>
  <si>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</si>
  <si>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</si>
  <si>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</si>
  <si>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</si>
  <si>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</si>
  <si>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</si>
  <si>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</si>
  <si>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</si>
  <si>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</si>
  <si>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</si>
  <si>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</si>
  <si>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</si>
  <si>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</si>
  <si>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</si>
  <si>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</si>
  <si>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</si>
  <si>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</si>
  <si>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</si>
  <si>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</si>
  <si>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</si>
  <si>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</si>
  <si>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</si>
  <si>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</si>
  <si>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</si>
  <si>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</si>
  <si>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</si>
  <si>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</si>
  <si>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</si>
  <si>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</si>
  <si>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</si>
  <si>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</si>
  <si>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</si>
  <si>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</si>
  <si>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</si>
  <si>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</si>
  <si>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</si>
  <si>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</si>
  <si>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</si>
  <si>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</si>
  <si>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</si>
  <si>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</si>
  <si>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</si>
  <si>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</si>
  <si>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</si>
  <si>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</si>
  <si>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</si>
  <si>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</si>
  <si>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</si>
  <si>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</si>
  <si>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</si>
  <si>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</si>
  <si>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</si>
  <si>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</si>
  <si>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</si>
  <si>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</si>
  <si>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</si>
  <si>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</si>
  <si>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</si>
  <si>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</si>
  <si>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</si>
  <si>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</si>
  <si>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</si>
  <si>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</si>
  <si>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</si>
  <si>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</si>
  <si>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</si>
  <si>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</si>
  <si>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</si>
  <si>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</si>
  <si>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</si>
  <si>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</si>
  <si>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</si>
  <si>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</si>
  <si>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</si>
  <si>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</si>
  <si>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</si>
  <si>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</si>
  <si>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</si>
  <si>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</si>
  <si>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</si>
  <si>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</si>
  <si>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</si>
  <si>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</si>
  <si>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</si>
  <si>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</si>
  <si>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</si>
  <si>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</si>
  <si>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</si>
  <si>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</si>
  <si>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</si>
  <si>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</si>
  <si>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</si>
  <si>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</si>
  <si>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</si>
  <si>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</si>
  <si>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</si>
  <si>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</si>
  <si>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</si>
  <si>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</si>
  <si>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</si>
  <si>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</si>
  <si>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</si>
  <si>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</si>
  <si>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</si>
  <si>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</si>
  <si>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</si>
  <si>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</si>
  <si>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</si>
  <si>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</si>
  <si>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</si>
  <si>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</si>
  <si>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</si>
  <si>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</si>
  <si>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</si>
  <si>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</si>
  <si>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</si>
  <si>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</si>
  <si>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</si>
  <si>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</si>
  <si>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</si>
  <si>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</si>
  <si>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</si>
  <si>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</si>
  <si>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</si>
  <si>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</si>
  <si>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</si>
  <si>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</si>
  <si>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</si>
  <si>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</si>
  <si>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</si>
  <si>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</si>
  <si>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</si>
  <si>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</si>
  <si>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</si>
  <si>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</si>
  <si>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</si>
  <si>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</si>
  <si>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</si>
  <si>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</si>
  <si>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</si>
  <si>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</si>
  <si>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</si>
  <si>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</si>
  <si>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</si>
  <si>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</si>
  <si>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</si>
  <si>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</si>
  <si>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</si>
  <si>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</si>
  <si>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</si>
  <si>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</si>
  <si>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</si>
  <si>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</si>
  <si>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</si>
  <si>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</si>
  <si>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</si>
  <si>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</si>
  <si>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</si>
  <si>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</si>
  <si>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</si>
  <si>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</si>
  <si>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</si>
  <si>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</si>
  <si>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</si>
  <si>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</si>
  <si>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</si>
  <si>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</si>
  <si>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</si>
  <si>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</si>
  <si>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</si>
  <si>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</si>
  <si>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</si>
  <si>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</si>
  <si>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</si>
  <si>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</si>
  <si>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</si>
  <si>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</si>
  <si>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</si>
  <si>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</si>
  <si>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</si>
  <si>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</si>
  <si>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</si>
  <si>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</si>
  <si>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</si>
  <si>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</si>
  <si>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</si>
  <si>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</si>
  <si>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</si>
  <si>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</si>
  <si>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</si>
  <si>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</si>
  <si>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</si>
  <si>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</si>
  <si>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</si>
  <si>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</si>
  <si>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</si>
  <si>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</si>
  <si>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</si>
  <si>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</si>
  <si>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</si>
  <si>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</si>
  <si>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</si>
  <si>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</si>
  <si>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</si>
  <si>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</si>
  <si>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</si>
  <si>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</si>
  <si>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</si>
  <si>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</si>
  <si>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</si>
  <si>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</si>
  <si>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</si>
  <si>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</si>
  <si>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</si>
  <si>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</si>
  <si>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</si>
  <si>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</si>
  <si>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</si>
  <si>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</si>
  <si>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</si>
  <si>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</si>
  <si>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</si>
  <si>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</si>
  <si>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</si>
  <si>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</si>
  <si>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</si>
  <si>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</si>
  <si>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</si>
  <si>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</si>
  <si>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</si>
  <si>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</si>
  <si>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</si>
  <si>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</si>
  <si>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</si>
  <si>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</si>
  <si>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</si>
  <si>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</si>
  <si>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</si>
  <si>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</si>
  <si>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</si>
  <si>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</si>
  <si>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</si>
  <si>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</si>
  <si>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</si>
  <si>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</si>
  <si>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</si>
  <si>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</si>
  <si>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</si>
  <si>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</si>
  <si>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</si>
  <si>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</si>
  <si>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</si>
  <si>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</si>
  <si>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</si>
  <si>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</si>
  <si>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</si>
  <si>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</si>
  <si>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</si>
  <si>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</si>
  <si>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</si>
  <si>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</si>
  <si>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</si>
  <si>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</si>
  <si>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</si>
  <si>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</si>
  <si>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</si>
  <si>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</si>
  <si>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</si>
  <si>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</si>
  <si>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</si>
  <si>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</si>
  <si>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</si>
  <si>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</si>
  <si>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</si>
  <si>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</si>
  <si>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</si>
  <si>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</si>
  <si>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</si>
  <si>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</si>
  <si>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</si>
  <si>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</si>
  <si>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</si>
  <si>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</si>
  <si>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</si>
  <si>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</si>
  <si>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</si>
  <si>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</si>
  <si>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</si>
  <si>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</si>
  <si>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</si>
  <si>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</si>
  <si>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</si>
  <si>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</si>
  <si>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</si>
  <si>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</si>
  <si>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</si>
  <si>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</si>
  <si>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</si>
  <si>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</si>
  <si>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</si>
  <si>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</si>
  <si>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</si>
  <si>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</si>
  <si>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</si>
  <si>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</si>
  <si>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</si>
  <si>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</si>
  <si>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</si>
  <si>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</si>
  <si>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</si>
  <si>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</si>
  <si>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</si>
  <si>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</si>
  <si>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</si>
  <si>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</si>
  <si>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</si>
  <si>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</si>
  <si>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</si>
  <si>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</si>
  <si>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</si>
  <si>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</si>
  <si>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</si>
  <si>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</si>
  <si>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</si>
  <si>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</si>
  <si>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</si>
  <si>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</si>
  <si>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</si>
  <si>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</si>
  <si>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</si>
  <si>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</si>
  <si>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</si>
  <si>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</si>
  <si>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</si>
  <si>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</si>
  <si>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</si>
  <si>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</si>
  <si>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</si>
  <si>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</si>
  <si>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</si>
  <si>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</si>
  <si>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</si>
  <si>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</si>
  <si>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</si>
  <si>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</si>
  <si>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</si>
  <si>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</si>
  <si>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</si>
  <si>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</si>
  <si>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</si>
  <si>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</si>
  <si>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</si>
  <si>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</si>
  <si>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</si>
  <si>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</si>
  <si>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</si>
  <si>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</si>
  <si>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</si>
  <si>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</si>
  <si>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</si>
  <si>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</si>
  <si>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</si>
  <si>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</si>
  <si>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</si>
  <si>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</si>
  <si>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</si>
  <si>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</si>
  <si>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</si>
  <si>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</si>
  <si>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</si>
  <si>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</si>
  <si>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</si>
  <si>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</si>
  <si>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</si>
  <si>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</si>
  <si>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</si>
  <si>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</si>
  <si>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</si>
  <si>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</si>
  <si>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</si>
  <si>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</si>
  <si>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</si>
  <si>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</si>
  <si>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</si>
  <si>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</si>
  <si>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</si>
  <si>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</si>
  <si>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</si>
  <si>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</si>
  <si>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</si>
  <si>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</si>
  <si>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</si>
  <si>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</si>
  <si>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</si>
  <si>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</si>
  <si>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</si>
  <si>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</si>
  <si>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</si>
  <si>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</si>
  <si>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</si>
  <si>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</si>
  <si>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</si>
  <si>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</si>
  <si>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</si>
  <si>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</si>
  <si>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</si>
  <si>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</si>
  <si>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</si>
  <si>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</si>
  <si>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</si>
  <si>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</si>
  <si>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</si>
  <si>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</si>
  <si>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</si>
  <si>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</si>
  <si>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</si>
  <si>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</si>
  <si>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</si>
  <si>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</si>
  <si>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</si>
  <si>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</si>
  <si>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</si>
  <si>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</si>
  <si>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</si>
  <si>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</si>
  <si>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</si>
  <si>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</si>
  <si>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</si>
  <si>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</si>
  <si>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</si>
  <si>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</si>
  <si>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</si>
  <si>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</si>
  <si>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</si>
  <si>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</si>
  <si>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</si>
  <si>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</si>
  <si>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</si>
  <si>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</si>
  <si>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</si>
  <si>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</si>
  <si>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</si>
  <si>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</si>
  <si>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</si>
  <si>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</si>
  <si>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</si>
  <si>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</si>
  <si>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</si>
  <si>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</si>
  <si>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</si>
  <si>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</si>
  <si>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</si>
  <si>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</si>
  <si>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</si>
  <si>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</si>
  <si>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</si>
  <si>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</si>
  <si>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</si>
  <si>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</si>
  <si>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</si>
  <si>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</si>
  <si>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</si>
  <si>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</si>
  <si>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</si>
  <si>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</si>
  <si>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</si>
  <si>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</si>
  <si>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</si>
  <si>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</si>
  <si>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</si>
  <si>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</si>
  <si>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</si>
  <si>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</si>
  <si>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</si>
  <si>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</si>
  <si>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</si>
  <si>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</si>
  <si>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</si>
  <si>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</si>
  <si>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</si>
  <si>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</si>
  <si>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</si>
  <si>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</si>
  <si>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</si>
  <si>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</si>
  <si>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</si>
  <si>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</si>
  <si>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</si>
  <si>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</si>
  <si>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</si>
  <si>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</si>
  <si>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</si>
  <si>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</si>
  <si>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</si>
  <si>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</si>
  <si>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</si>
  <si>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</si>
  <si>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</si>
  <si>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</si>
  <si>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</si>
  <si>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</si>
  <si>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</si>
  <si>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</si>
  <si>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</si>
  <si>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</si>
  <si>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</si>
  <si>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</si>
  <si>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</si>
  <si>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</si>
  <si>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</si>
  <si>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</si>
  <si>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</si>
  <si>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</si>
  <si>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</si>
  <si>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</si>
  <si>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</si>
  <si>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</si>
  <si>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</si>
  <si>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</si>
  <si>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</si>
  <si>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</si>
  <si>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</si>
  <si>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</si>
  <si>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</si>
  <si>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</si>
  <si>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</si>
  <si>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</si>
  <si>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</si>
  <si>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</si>
  <si>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</si>
  <si>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</si>
  <si>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</si>
  <si>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</si>
  <si>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</si>
  <si>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</si>
  <si>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</si>
  <si>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</si>
  <si>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</si>
  <si>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</si>
  <si>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</si>
  <si>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</si>
  <si>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</si>
  <si>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</si>
  <si>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</si>
  <si>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</si>
  <si>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</si>
  <si>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</si>
  <si>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</si>
  <si>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</si>
  <si>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</si>
  <si>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</si>
  <si>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</si>
  <si>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</si>
  <si>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</si>
  <si>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</si>
  <si>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</si>
  <si>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</si>
  <si>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</si>
  <si>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</si>
  <si>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</si>
  <si>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</si>
  <si>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</si>
  <si>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</si>
  <si>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</si>
  <si>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</si>
  <si>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</si>
  <si>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</si>
  <si>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</si>
  <si>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</si>
  <si>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</si>
  <si>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</si>
  <si>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</si>
  <si>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</si>
  <si>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</si>
  <si>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</si>
  <si>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</si>
  <si>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</si>
  <si>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</si>
  <si>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</si>
  <si>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</si>
  <si>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</si>
  <si>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</si>
  <si>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</si>
  <si>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</si>
  <si>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</si>
  <si>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</si>
  <si>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</si>
  <si>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</si>
  <si>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</si>
  <si>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</si>
  <si>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</si>
  <si>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</si>
  <si>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</si>
  <si>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</si>
  <si>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</si>
  <si>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</si>
  <si>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</si>
  <si>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</si>
  <si>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</si>
  <si>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</si>
  <si>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</si>
  <si>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</si>
  <si>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</si>
  <si>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</si>
  <si>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</si>
  <si>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</si>
  <si>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</si>
  <si>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</si>
  <si>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</si>
  <si>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</si>
  <si>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</si>
  <si>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</si>
  <si>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</si>
  <si>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</si>
  <si>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</si>
  <si>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</si>
  <si>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</si>
  <si>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</si>
  <si>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</si>
  <si>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</si>
  <si>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</si>
  <si>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</si>
  <si>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</si>
  <si>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</si>
  <si>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</si>
  <si>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</si>
  <si>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</si>
  <si>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</si>
  <si>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</si>
  <si>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</si>
  <si>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</si>
  <si>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</si>
  <si>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</si>
  <si>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</si>
  <si>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</si>
  <si>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</si>
  <si>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</si>
  <si>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</si>
  <si>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</si>
  <si>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</si>
  <si>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</si>
  <si>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</si>
  <si>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</si>
  <si>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</si>
  <si>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</si>
  <si>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</si>
  <si>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</si>
  <si>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</si>
  <si>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</si>
  <si>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</si>
  <si>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</si>
  <si>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</si>
  <si>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</si>
  <si>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</si>
  <si>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</si>
  <si>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</si>
  <si>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</si>
  <si>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</si>
  <si>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</si>
  <si>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</si>
  <si>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</si>
  <si>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</si>
  <si>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</si>
  <si>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</si>
  <si>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</si>
  <si>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</si>
  <si>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</si>
  <si>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</si>
  <si>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</si>
  <si>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</si>
  <si>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</si>
  <si>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</si>
  <si>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</si>
  <si>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</si>
  <si>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</si>
  <si>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</si>
  <si>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</si>
  <si>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</si>
  <si>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</si>
  <si>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</si>
  <si>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</si>
  <si>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</si>
  <si>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</si>
  <si>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</si>
  <si>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</si>
  <si>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</si>
  <si>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</si>
  <si>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</si>
  <si>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</si>
  <si>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</si>
  <si>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</si>
  <si>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</si>
  <si>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</si>
  <si>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</si>
  <si>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</si>
  <si>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</si>
  <si>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</si>
  <si>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</si>
  <si>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</si>
  <si>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</si>
  <si>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</si>
  <si>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</si>
  <si>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</si>
  <si>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</si>
  <si>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</si>
  <si>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</si>
  <si>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</si>
  <si>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</si>
  <si>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</si>
  <si>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</si>
  <si>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</si>
  <si>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</si>
  <si>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</si>
  <si>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</si>
  <si>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</si>
  <si>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</si>
  <si>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</si>
  <si>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</si>
  <si>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</si>
  <si>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</si>
  <si>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</si>
  <si>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</si>
  <si>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</si>
  <si>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</si>
  <si>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</si>
  <si>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</si>
  <si>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</si>
  <si>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</si>
  <si>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</si>
  <si>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</si>
  <si>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</si>
  <si>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</si>
  <si>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</si>
  <si>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</si>
  <si>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</si>
  <si>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</si>
  <si>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</si>
  <si>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</si>
  <si>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</si>
  <si>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</si>
  <si>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</si>
  <si>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</si>
  <si>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</si>
  <si>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</si>
  <si>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</si>
  <si>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</si>
  <si>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</si>
  <si>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</si>
  <si>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</si>
  <si>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</si>
  <si>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</si>
  <si>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</si>
  <si>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</si>
  <si>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</si>
  <si>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</si>
  <si>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</si>
  <si>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</si>
  <si>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</si>
  <si>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</si>
  <si>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</si>
  <si>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</si>
  <si>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</si>
  <si>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</si>
  <si>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</si>
  <si>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</si>
  <si>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</si>
  <si>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</si>
  <si>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</si>
  <si>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</si>
  <si>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</si>
  <si>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</si>
  <si>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</si>
  <si>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</si>
  <si>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</si>
  <si>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</si>
  <si>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</si>
  <si>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</si>
  <si>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</si>
  <si>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</si>
  <si>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</si>
  <si>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</si>
  <si>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</si>
  <si>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</si>
  <si>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</si>
  <si>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</si>
  <si>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</si>
  <si>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</si>
  <si>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</si>
  <si>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</si>
  <si>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</si>
  <si>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</si>
  <si>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</si>
  <si>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</si>
  <si>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</si>
  <si>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</si>
  <si>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</si>
  <si>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</si>
  <si>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</si>
  <si>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</si>
  <si>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</si>
  <si>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</si>
  <si>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</si>
  <si>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</si>
  <si>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</si>
  <si>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</si>
  <si>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</si>
  <si>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</si>
  <si>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</si>
  <si>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</si>
  <si>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</si>
  <si>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</si>
  <si>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</si>
  <si>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</si>
  <si>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</si>
  <si>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</si>
  <si>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</si>
  <si>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</si>
  <si>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</si>
  <si>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</si>
  <si>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</si>
  <si>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</si>
  <si>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</si>
  <si>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</si>
  <si>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</si>
  <si>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</si>
  <si>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</si>
  <si>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</si>
  <si>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</si>
  <si>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</si>
  <si>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</si>
  <si>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</si>
  <si>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</si>
  <si>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</si>
  <si>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</si>
  <si>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</si>
  <si>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</si>
  <si>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</si>
  <si>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</si>
  <si>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</si>
  <si>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</si>
  <si>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</si>
  <si>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</si>
  <si>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</si>
  <si>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</si>
  <si>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</si>
  <si>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</si>
  <si>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</si>
  <si>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</si>
  <si>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</si>
  <si>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</si>
  <si>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</si>
  <si>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</si>
  <si>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</si>
  <si>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</si>
  <si>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</si>
  <si>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</si>
  <si>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</si>
  <si>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</si>
  <si>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</si>
  <si>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</si>
  <si>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</si>
  <si>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</si>
  <si>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</si>
  <si>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</si>
  <si>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</si>
  <si>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</si>
  <si>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</si>
  <si>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</si>
  <si>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</si>
  <si>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</si>
  <si>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</si>
  <si>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</si>
  <si>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</si>
  <si>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</si>
  <si>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</si>
  <si>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</si>
  <si>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</si>
  <si>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</si>
  <si>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</si>
  <si>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</si>
  <si>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</si>
  <si>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</si>
  <si>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</si>
  <si>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</si>
  <si>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</si>
  <si>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</si>
  <si>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</si>
  <si>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</si>
  <si>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</si>
  <si>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</si>
  <si>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</si>
  <si>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</si>
  <si>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</si>
  <si>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</si>
  <si>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</si>
  <si>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</si>
  <si>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</si>
  <si>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</si>
  <si>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</si>
  <si>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</si>
  <si>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</si>
  <si>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</si>
  <si>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</si>
  <si>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</si>
  <si>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</si>
  <si>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</si>
  <si>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</si>
  <si>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</si>
  <si>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</si>
  <si>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</si>
  <si>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</si>
  <si>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</si>
  <si>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</si>
  <si>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</si>
  <si>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</si>
  <si>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</si>
  <si>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</si>
  <si>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</si>
  <si>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</si>
  <si>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</si>
  <si>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</si>
  <si>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</si>
  <si>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</si>
  <si>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</si>
  <si>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</si>
  <si>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</si>
  <si>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</si>
  <si>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</si>
  <si>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</si>
  <si>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</si>
  <si>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</si>
  <si>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</si>
  <si>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</si>
  <si>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</si>
  <si>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</si>
  <si>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</si>
  <si>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</si>
  <si>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</si>
  <si>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</si>
  <si>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</si>
  <si>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</si>
  <si>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</si>
  <si>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</si>
  <si>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</si>
  <si>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</si>
  <si>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</si>
  <si>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</si>
  <si>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</si>
  <si>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</si>
  <si>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</si>
  <si>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</si>
  <si>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</si>
  <si>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</si>
  <si>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</si>
  <si>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</si>
  <si>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</si>
  <si>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</si>
  <si>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</si>
  <si>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</si>
  <si>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</si>
  <si>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</si>
  <si>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</si>
  <si>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</si>
  <si>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</si>
  <si>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</si>
  <si>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</si>
  <si>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</si>
  <si>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</si>
  <si>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</si>
  <si>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</si>
  <si>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</si>
  <si>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</si>
  <si>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</si>
  <si>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</si>
  <si>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</si>
  <si>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</si>
  <si>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</si>
  <si>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</si>
  <si>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</si>
  <si>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</si>
  <si>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</si>
  <si>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</si>
  <si>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</si>
  <si>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</si>
  <si>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</si>
  <si>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</si>
  <si>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</si>
  <si>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</si>
  <si>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</si>
  <si>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</si>
  <si>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</si>
  <si>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</si>
  <si>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</si>
  <si>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</si>
  <si>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</si>
  <si>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</si>
  <si>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</si>
  <si>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</si>
  <si>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</si>
  <si>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</si>
  <si>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</si>
  <si>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</si>
  <si>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</si>
  <si>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</si>
  <si>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</si>
  <si>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</si>
  <si>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</si>
  <si>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</si>
  <si>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</si>
  <si>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</si>
  <si>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</si>
  <si>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</si>
  <si>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</si>
  <si>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</si>
  <si>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</si>
  <si>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</si>
  <si>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</si>
  <si>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</si>
  <si>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</si>
  <si>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</si>
  <si>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</si>
  <si>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</si>
  <si>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</si>
  <si>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</si>
  <si>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</si>
  <si>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</si>
  <si>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</si>
  <si>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</si>
  <si>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</si>
  <si>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</si>
  <si>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</si>
  <si>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</si>
  <si>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</si>
  <si>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</si>
  <si>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</si>
  <si>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</si>
  <si>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</si>
  <si>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</si>
  <si>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</si>
  <si>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</si>
  <si>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</si>
  <si>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</si>
  <si>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</si>
  <si>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</si>
  <si>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</si>
  <si>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</si>
  <si>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</si>
  <si>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</si>
  <si>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</si>
  <si>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</si>
  <si>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</si>
  <si>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</si>
  <si>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</si>
  <si>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</si>
  <si>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</si>
  <si>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</si>
  <si>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</si>
  <si>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</si>
  <si>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</si>
  <si>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</si>
  <si>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</si>
  <si>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</si>
  <si>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</si>
  <si>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</si>
  <si>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</si>
  <si>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</si>
  <si>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</si>
  <si>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</si>
  <si>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</si>
  <si>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</si>
  <si>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</si>
  <si>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</si>
  <si>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</si>
  <si>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</si>
  <si>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</si>
  <si>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</si>
  <si>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</si>
  <si>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</si>
  <si>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</si>
  <si>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</si>
  <si>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</si>
  <si>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</si>
  <si>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</si>
  <si>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</si>
  <si>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</si>
  <si>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</si>
  <si>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</si>
  <si>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</si>
  <si>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</si>
  <si>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</si>
  <si>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</si>
  <si>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</si>
  <si>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</si>
  <si>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</si>
  <si>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</si>
  <si>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</si>
  <si>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</si>
  <si>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</si>
  <si>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</si>
  <si>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</si>
  <si>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</si>
  <si>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</si>
  <si>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</si>
  <si>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</si>
  <si>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</si>
  <si>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</si>
  <si>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</si>
  <si>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</si>
  <si>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</si>
  <si>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</si>
  <si>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</si>
  <si>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</si>
  <si>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</si>
  <si>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</si>
  <si>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</si>
  <si>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</si>
  <si>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</si>
  <si>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</si>
  <si>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</si>
  <si>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</si>
  <si>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</si>
  <si>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</si>
  <si>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</si>
  <si>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</si>
  <si>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</si>
  <si>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</si>
  <si>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</si>
  <si>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</si>
  <si>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</si>
  <si>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</si>
  <si>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</si>
  <si>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</si>
  <si>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</si>
  <si>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</si>
  <si>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</si>
  <si>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</si>
  <si>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</si>
  <si>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</si>
  <si>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</si>
  <si>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</si>
  <si>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</si>
  <si>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</si>
  <si>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</si>
  <si>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</si>
  <si>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</si>
  <si>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</si>
  <si>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</si>
  <si>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</si>
  <si>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</si>
  <si>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</si>
  <si>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</si>
  <si>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</si>
  <si>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</si>
  <si>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</si>
  <si>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</si>
  <si>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</si>
  <si>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</si>
  <si>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</si>
  <si>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</si>
  <si>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</si>
  <si>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</si>
  <si>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</si>
  <si>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</si>
  <si>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</si>
  <si>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</si>
  <si>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</si>
  <si>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</si>
  <si>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</si>
  <si>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</si>
  <si>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</si>
  <si>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</si>
  <si>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</si>
  <si>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</si>
  <si>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</si>
  <si>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</si>
  <si>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</si>
  <si>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</si>
  <si>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</si>
  <si>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</si>
  <si>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</si>
  <si>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</si>
  <si>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</si>
  <si>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</si>
  <si>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</si>
  <si>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</si>
  <si>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</si>
  <si>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</si>
  <si>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</si>
  <si>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</si>
  <si>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</si>
  <si>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</si>
  <si>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</si>
  <si>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</si>
  <si>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</si>
  <si>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</si>
  <si>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</si>
  <si>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</si>
  <si>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</si>
  <si>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</si>
  <si>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</si>
  <si>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</si>
  <si>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</si>
  <si>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</si>
  <si>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</si>
  <si>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</si>
  <si>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</si>
  <si>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</si>
  <si>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</si>
  <si>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</si>
  <si>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</si>
  <si>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</si>
  <si>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</si>
  <si>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</si>
  <si>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</si>
  <si>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</si>
  <si>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</si>
  <si>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</si>
  <si>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</si>
  <si>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</si>
  <si>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</si>
  <si>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</si>
  <si>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</si>
  <si>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</si>
  <si>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</si>
  <si>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</si>
  <si>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</si>
  <si>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</si>
  <si>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</si>
  <si>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</si>
  <si>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</si>
  <si>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</si>
  <si>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</si>
  <si>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</si>
  <si>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</si>
  <si>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</si>
  <si>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</si>
  <si>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</si>
  <si>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</si>
  <si>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</si>
  <si>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</si>
  <si>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</si>
  <si>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</si>
  <si>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</si>
  <si>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</si>
  <si>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</si>
  <si>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</si>
  <si>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</si>
  <si>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</si>
  <si>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</si>
  <si>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</si>
  <si>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</si>
  <si>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</si>
  <si>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</si>
  <si>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</si>
  <si>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</si>
  <si>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</si>
  <si>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</si>
  <si>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</si>
  <si>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</si>
  <si>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</si>
  <si>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</si>
  <si>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</si>
  <si>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</si>
  <si>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</si>
  <si>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</si>
  <si>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</si>
  <si>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</si>
  <si>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</si>
  <si>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</si>
  <si>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</si>
  <si>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</si>
  <si>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</si>
  <si>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</si>
  <si>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</si>
  <si>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</si>
  <si>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</si>
  <si>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</si>
  <si>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</si>
  <si>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</si>
  <si>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</si>
  <si>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</si>
  <si>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</si>
  <si>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</si>
  <si>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</si>
  <si>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</si>
  <si>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</si>
  <si>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</si>
  <si>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</si>
  <si>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</si>
  <si>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</si>
  <si>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</si>
  <si>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</si>
  <si>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</si>
  <si>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</si>
  <si>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</si>
  <si>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</si>
  <si>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</si>
  <si>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</si>
  <si>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</si>
  <si>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</si>
  <si>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</si>
  <si>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</si>
  <si>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</si>
  <si>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</si>
  <si>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</si>
  <si>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</si>
  <si>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</si>
  <si>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</si>
  <si>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</si>
  <si>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</si>
  <si>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</si>
  <si>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</si>
  <si>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</si>
  <si>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</si>
  <si>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</si>
  <si>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</si>
  <si>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</si>
  <si>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</si>
  <si>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</si>
  <si>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</si>
  <si>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</si>
  <si>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</si>
  <si>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</si>
  <si>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</si>
  <si>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</si>
  <si>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</si>
  <si>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</si>
  <si>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</si>
  <si>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</si>
  <si>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</si>
  <si>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</si>
  <si>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</si>
  <si>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</si>
  <si>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</si>
  <si>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</si>
  <si>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</si>
  <si>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</si>
  <si>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</si>
  <si>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</si>
  <si>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</si>
  <si>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</si>
  <si>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</si>
  <si>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</si>
  <si>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</si>
  <si>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</si>
  <si>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</si>
  <si>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</si>
  <si>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</si>
  <si>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</si>
  <si>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</si>
  <si>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</si>
  <si>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</si>
  <si>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</si>
  <si>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</si>
  <si>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</si>
  <si>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</si>
  <si>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</si>
  <si>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</si>
  <si>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</si>
  <si>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</si>
  <si>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</si>
  <si>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</si>
  <si>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</si>
  <si>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</si>
  <si>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</si>
  <si>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</si>
  <si>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</si>
  <si>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</si>
  <si>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</si>
  <si>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</si>
  <si>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</si>
  <si>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</si>
  <si>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</si>
  <si>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</si>
  <si>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</si>
  <si>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</si>
  <si>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</si>
  <si>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</si>
  <si>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</si>
  <si>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</si>
  <si>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</si>
  <si>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</si>
  <si>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</si>
  <si>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</si>
  <si>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</si>
  <si>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</si>
  <si>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</si>
  <si>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</si>
  <si>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</si>
  <si>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</si>
  <si>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</si>
  <si>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</si>
  <si>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</si>
  <si>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</si>
  <si>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</si>
  <si>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</si>
  <si>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</si>
  <si>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</si>
  <si>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</si>
  <si>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</si>
  <si>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</si>
  <si>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</si>
  <si>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</si>
  <si>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</si>
  <si>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</si>
  <si>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</si>
  <si>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</si>
  <si>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</si>
  <si>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</si>
  <si>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</si>
  <si>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</si>
  <si>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</si>
  <si>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</si>
  <si>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</si>
  <si>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</si>
  <si>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</si>
  <si>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</si>
  <si>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</si>
  <si>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</si>
  <si>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</si>
  <si>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</si>
  <si>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</si>
  <si>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</si>
  <si>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</si>
  <si>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</si>
  <si>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</si>
  <si>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</si>
  <si>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</si>
  <si>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</si>
  <si>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</si>
  <si>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</si>
  <si>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</si>
  <si>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</si>
  <si>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</si>
  <si>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</si>
  <si>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</si>
  <si>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</si>
  <si>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</si>
  <si>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</si>
  <si>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</si>
  <si>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</si>
  <si>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</si>
  <si>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</si>
  <si>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</si>
  <si>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</si>
  <si>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</si>
  <si>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</si>
  <si>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</si>
  <si>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</si>
  <si>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</si>
  <si>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</si>
  <si>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</si>
  <si>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</si>
  <si>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</si>
  <si>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</si>
  <si>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</si>
  <si>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</si>
  <si>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</si>
  <si>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</si>
  <si>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</si>
  <si>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</si>
  <si>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</si>
  <si>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</si>
  <si>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</si>
  <si>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</si>
  <si>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</si>
  <si>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</si>
  <si>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</si>
  <si>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</si>
  <si>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</si>
  <si>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</si>
  <si>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</si>
  <si>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</si>
  <si>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</si>
  <si>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</si>
  <si>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</si>
  <si>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</si>
  <si>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</si>
  <si>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</si>
  <si>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</si>
  <si>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</si>
  <si>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</si>
  <si>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</si>
  <si>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</si>
  <si>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</si>
  <si>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</si>
  <si>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</si>
  <si>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</si>
  <si>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</si>
  <si>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</si>
  <si>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</si>
  <si>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</si>
  <si>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</si>
  <si>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</si>
  <si>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</si>
  <si>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</si>
  <si>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</si>
  <si>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</si>
  <si>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</si>
  <si>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</si>
  <si>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</si>
  <si>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</si>
  <si>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</si>
  <si>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</si>
  <si>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</si>
  <si>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</si>
  <si>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</si>
  <si>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</si>
  <si>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</si>
  <si>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</si>
  <si>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</si>
  <si>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</si>
  <si>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</si>
  <si>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</si>
  <si>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</si>
  <si>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</si>
  <si>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</si>
  <si>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</si>
  <si>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</si>
  <si>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</si>
  <si>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</si>
  <si>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</si>
  <si>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</si>
  <si>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</si>
  <si>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</si>
  <si>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</si>
  <si>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</si>
  <si>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</si>
  <si>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</si>
  <si>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</si>
  <si>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</si>
  <si>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</si>
  <si>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</si>
  <si>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</si>
  <si>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</si>
  <si>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</si>
  <si>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</si>
  <si>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</si>
  <si>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</si>
  <si>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</si>
  <si>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</si>
  <si>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</si>
  <si>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</si>
  <si>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</si>
  <si>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</si>
  <si>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</si>
  <si>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</si>
  <si>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</si>
  <si>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</si>
  <si>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</si>
  <si>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</si>
  <si>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</si>
  <si>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</si>
  <si>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</si>
  <si>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</si>
  <si>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</si>
  <si>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</si>
  <si>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</si>
  <si>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</si>
  <si>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</si>
  <si>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</si>
  <si>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</si>
  <si>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</si>
  <si>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</si>
  <si>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</si>
  <si>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</si>
  <si>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</si>
  <si>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</si>
  <si>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</si>
  <si>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</si>
  <si>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</si>
  <si>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</si>
  <si>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</si>
  <si>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</si>
  <si>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</si>
  <si>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</si>
  <si>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</si>
  <si>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</si>
  <si>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</si>
  <si>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</si>
  <si>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</si>
  <si>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</si>
  <si>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</si>
  <si>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</si>
  <si>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</si>
  <si>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</si>
  <si>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</si>
  <si>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</si>
  <si>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</si>
  <si>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</si>
  <si>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</si>
  <si>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</si>
  <si>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</si>
  <si>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</si>
  <si>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</si>
  <si>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</si>
  <si>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</si>
  <si>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</si>
  <si>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</si>
  <si>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</si>
  <si>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</si>
  <si>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</si>
  <si>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</si>
  <si>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</si>
  <si>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</si>
  <si>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</si>
  <si>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</si>
  <si>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</si>
  <si>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</si>
  <si>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</si>
  <si>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</si>
  <si>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</si>
  <si>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</si>
  <si>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</si>
  <si>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</si>
  <si>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</si>
  <si>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</si>
  <si>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</si>
  <si>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</si>
  <si>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</si>
  <si>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</si>
  <si>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</si>
  <si>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</si>
  <si>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</si>
  <si>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</si>
  <si>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</si>
  <si>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</si>
  <si>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</si>
  <si>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</si>
  <si>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</si>
  <si>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</si>
  <si>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</si>
  <si>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</si>
  <si>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</si>
  <si>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</si>
  <si>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</si>
  <si>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</si>
  <si>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</si>
  <si>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</si>
  <si>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</si>
  <si>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</si>
  <si>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</si>
  <si>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</si>
  <si>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</si>
  <si>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</si>
  <si>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</si>
  <si>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</si>
  <si>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</si>
  <si>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</si>
  <si>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</si>
  <si>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</si>
  <si>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</si>
  <si>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</si>
  <si>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</si>
  <si>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</si>
  <si>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</si>
  <si>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</si>
  <si>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</si>
  <si>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</si>
  <si>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</si>
  <si>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</si>
  <si>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</si>
  <si>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</si>
  <si>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</si>
  <si>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</si>
  <si>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</si>
  <si>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</si>
  <si>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</si>
  <si>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</si>
  <si>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</si>
  <si>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</si>
  <si>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</si>
  <si>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</si>
  <si>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</si>
  <si>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</si>
  <si>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</si>
  <si>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</si>
  <si>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</si>
  <si>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</si>
  <si>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</si>
  <si>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</si>
  <si>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</si>
  <si>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</si>
  <si>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</si>
  <si>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</si>
  <si>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</si>
  <si>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</si>
  <si>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</si>
  <si>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</si>
  <si>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</si>
  <si>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</si>
  <si>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</si>
  <si>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</si>
  <si>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</si>
  <si>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</si>
  <si>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</si>
  <si>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</si>
  <si>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</si>
  <si>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</si>
  <si>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</si>
  <si>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</si>
  <si>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</si>
  <si>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</si>
  <si>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</si>
  <si>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</si>
  <si>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</si>
  <si>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</si>
  <si>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</si>
  <si>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</si>
  <si>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</si>
  <si>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</si>
  <si>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</si>
  <si>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</si>
  <si>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</si>
  <si>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</si>
  <si>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</si>
  <si>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</si>
  <si>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</si>
  <si>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</si>
  <si>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</si>
  <si>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</si>
  <si>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</si>
  <si>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</si>
  <si>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</si>
  <si>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</si>
  <si>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</si>
  <si>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</si>
  <si>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</si>
  <si>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</si>
  <si>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</si>
  <si>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</si>
  <si>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</si>
  <si>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</si>
  <si>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</si>
  <si>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</si>
  <si>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</si>
  <si>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</si>
  <si>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</si>
  <si>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</si>
  <si>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</si>
  <si>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</si>
  <si>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</si>
  <si>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</si>
  <si>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</si>
  <si>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</si>
  <si>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</si>
  <si>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</si>
  <si>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</si>
  <si>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</si>
  <si>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</si>
  <si>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</si>
  <si>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</si>
  <si>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</si>
  <si>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</si>
  <si>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</si>
  <si>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</si>
  <si>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</si>
  <si>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</si>
  <si>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</si>
  <si>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</si>
  <si>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</si>
  <si>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</si>
  <si>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</si>
  <si>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</si>
  <si>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</si>
  <si>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</si>
  <si>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</si>
  <si>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</si>
  <si>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</si>
  <si>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</si>
  <si>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</si>
  <si>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</si>
  <si>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</si>
  <si>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</si>
  <si>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</si>
  <si>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</si>
  <si>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</si>
  <si>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</si>
  <si>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</si>
  <si>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</si>
  <si>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</si>
  <si>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</si>
  <si>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</si>
  <si>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</si>
  <si>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</si>
  <si>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</si>
  <si>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</si>
  <si>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</si>
  <si>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</si>
  <si>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</si>
  <si>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</si>
  <si>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</si>
  <si>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</si>
  <si>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</si>
  <si>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</si>
  <si>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</si>
  <si>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</si>
  <si>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</si>
  <si>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</si>
  <si>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</si>
  <si>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</si>
  <si>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</si>
  <si>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</si>
  <si>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</si>
  <si>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</si>
  <si>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</si>
  <si>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</si>
  <si>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</si>
  <si>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</si>
  <si>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</si>
  <si>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</si>
  <si>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</si>
  <si>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</si>
  <si>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</si>
  <si>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</si>
  <si>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</si>
  <si>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</si>
  <si>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</si>
  <si>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</si>
  <si>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</si>
  <si>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</si>
  <si>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</si>
  <si>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</si>
  <si>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</si>
  <si>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</si>
  <si>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</si>
  <si>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</si>
  <si>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</si>
  <si>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</si>
  <si>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</si>
  <si>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</si>
  <si>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</si>
  <si>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</si>
  <si>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</si>
  <si>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</si>
  <si>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</si>
  <si>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</si>
  <si>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</si>
  <si>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</si>
  <si>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</si>
  <si>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</si>
  <si>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</si>
  <si>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</si>
  <si>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</si>
  <si>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</si>
  <si>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</si>
  <si>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</si>
  <si>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</si>
  <si>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</si>
  <si>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</si>
  <si>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</si>
  <si>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</si>
  <si>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</si>
  <si>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</si>
  <si>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</si>
  <si>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</si>
  <si>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</si>
  <si>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</si>
  <si>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</si>
  <si>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</si>
  <si>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</si>
  <si>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</si>
  <si>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</si>
  <si>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</si>
  <si>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</si>
  <si>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</si>
  <si>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</si>
  <si>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</si>
  <si>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</si>
  <si>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</si>
  <si>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</si>
  <si>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</si>
  <si>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</si>
  <si>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</si>
  <si>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</si>
  <si>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</si>
  <si>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</si>
  <si>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</si>
  <si>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</si>
  <si>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</si>
  <si>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</si>
  <si>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</si>
  <si>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</si>
  <si>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</si>
  <si>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</si>
  <si>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</si>
  <si>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</si>
  <si>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</si>
  <si>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</si>
  <si>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</si>
  <si>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</si>
  <si>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</si>
  <si>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</si>
  <si>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</si>
  <si>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</si>
  <si>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</si>
  <si>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</si>
  <si>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</si>
  <si>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</si>
  <si>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</si>
  <si>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</si>
  <si>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</si>
  <si>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</si>
  <si>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</si>
  <si>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</si>
  <si>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</si>
  <si>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</si>
  <si>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</si>
  <si>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</si>
  <si>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</si>
  <si>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</si>
  <si>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</si>
  <si>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</si>
  <si>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</si>
  <si>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</si>
  <si>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</si>
  <si>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</si>
  <si>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</si>
  <si>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</si>
  <si>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</si>
  <si>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</si>
  <si>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</si>
  <si>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</si>
  <si>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</si>
  <si>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</si>
  <si>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</si>
  <si>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</si>
  <si>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</si>
  <si>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</si>
  <si>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</si>
  <si>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</si>
  <si>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</si>
  <si>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</si>
  <si>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</si>
  <si>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</si>
  <si>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</si>
  <si>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</si>
  <si>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</si>
  <si>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</si>
  <si>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</si>
  <si>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</si>
  <si>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</si>
  <si>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</si>
  <si>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</si>
  <si>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</si>
  <si>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</si>
  <si>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</si>
  <si>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</si>
  <si>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</si>
  <si>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</si>
  <si>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</si>
  <si>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</si>
  <si>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</si>
  <si>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</si>
  <si>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</si>
  <si>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</si>
  <si>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</si>
  <si>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</si>
  <si>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</si>
  <si>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</si>
  <si>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</si>
  <si>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</si>
  <si>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</si>
  <si>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</si>
  <si>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</si>
  <si>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</si>
  <si>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</si>
  <si>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</si>
  <si>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</si>
  <si>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</si>
  <si>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</si>
  <si>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</si>
  <si>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</si>
  <si>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</si>
  <si>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</si>
  <si>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</si>
  <si>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</si>
  <si>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</si>
  <si>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</si>
  <si>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</si>
  <si>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</si>
  <si>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</si>
  <si>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</si>
  <si>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</si>
  <si>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</si>
  <si>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</si>
  <si>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</si>
  <si>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</si>
  <si>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</si>
  <si>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</si>
  <si>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</si>
  <si>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</si>
  <si>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</si>
  <si>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</si>
  <si>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</si>
  <si>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</si>
  <si>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</si>
  <si>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</si>
  <si>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</si>
  <si>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</si>
  <si>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</si>
  <si>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</si>
  <si>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</si>
  <si>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</si>
  <si>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</si>
  <si>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</si>
  <si>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</si>
  <si>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</si>
  <si>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</si>
  <si>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</si>
  <si>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</si>
  <si>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</si>
  <si>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</si>
  <si>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</si>
  <si>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</si>
  <si>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</si>
  <si>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</si>
  <si>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</si>
  <si>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</si>
  <si>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</si>
  <si>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</si>
  <si>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</si>
  <si>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</si>
  <si>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</si>
  <si>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</si>
  <si>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</si>
  <si>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</si>
  <si>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</si>
  <si>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</si>
  <si>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</si>
  <si>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</si>
  <si>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</si>
  <si>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</si>
  <si>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</si>
  <si>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</si>
  <si>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</si>
  <si>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</si>
  <si>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</si>
  <si>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</si>
  <si>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</si>
  <si>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</si>
  <si>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</si>
  <si>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</si>
  <si>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</si>
  <si>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</si>
  <si>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</si>
  <si>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</si>
  <si>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</si>
  <si>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</si>
  <si>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</si>
  <si>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</si>
  <si>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</si>
  <si>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</si>
  <si>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</si>
  <si>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</si>
  <si>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</si>
  <si>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</si>
  <si>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</si>
  <si>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</si>
  <si>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</si>
  <si>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</si>
  <si>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</si>
  <si>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</si>
  <si>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</si>
  <si>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</si>
  <si>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</si>
  <si>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</si>
  <si>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</si>
  <si>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</si>
  <si>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</si>
  <si>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</si>
  <si>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</si>
  <si>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</si>
  <si>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</si>
  <si>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</si>
  <si>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</si>
  <si>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</si>
  <si>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</si>
  <si>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</si>
  <si>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</si>
  <si>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</si>
  <si>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</si>
  <si>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</si>
  <si>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</si>
  <si>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</si>
  <si>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</si>
  <si>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</si>
  <si>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</si>
  <si>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</si>
  <si>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</si>
  <si>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</si>
  <si>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</si>
  <si>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</si>
  <si>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</si>
  <si>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</si>
  <si>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</si>
  <si>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</si>
  <si>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</si>
  <si>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</si>
  <si>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</si>
  <si>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</si>
  <si>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</si>
  <si>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</si>
  <si>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</si>
  <si>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</si>
  <si>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</si>
  <si>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</si>
  <si>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</si>
  <si>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</si>
  <si>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</si>
  <si>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</si>
  <si>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</si>
  <si>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</si>
  <si>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</si>
  <si>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</si>
  <si>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</si>
  <si>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</si>
  <si>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</si>
  <si>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</si>
  <si>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</si>
  <si>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</si>
  <si>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</si>
  <si>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</si>
  <si>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</si>
  <si>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</si>
  <si>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</si>
  <si>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</si>
  <si>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</si>
  <si>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</si>
  <si>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</si>
  <si>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</si>
  <si>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</si>
  <si>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</si>
  <si>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</si>
  <si>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</si>
  <si>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</si>
  <si>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</si>
  <si>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</si>
  <si>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</si>
  <si>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</si>
  <si>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</si>
  <si>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</si>
  <si>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</si>
  <si>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</si>
  <si>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</si>
  <si>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</si>
  <si>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</si>
  <si>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</si>
  <si>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</si>
  <si>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</si>
  <si>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</si>
  <si>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</si>
  <si>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</si>
  <si>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</si>
  <si>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</si>
  <si>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</si>
  <si>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</si>
  <si>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</si>
  <si>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</si>
  <si>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</si>
  <si>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</si>
  <si>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</si>
  <si>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</si>
  <si>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</si>
  <si>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</si>
  <si>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</si>
  <si>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</si>
  <si>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</si>
  <si>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</si>
  <si>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</si>
  <si>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</si>
  <si>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</si>
  <si>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</si>
  <si>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</si>
  <si>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</si>
  <si>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</si>
  <si>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</si>
  <si>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</si>
  <si>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</si>
  <si>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</si>
  <si>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</si>
  <si>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</si>
  <si>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</si>
  <si>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</si>
  <si>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</si>
  <si>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</si>
  <si>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</si>
  <si>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</si>
  <si>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</si>
  <si>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</si>
  <si>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</si>
  <si>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</si>
  <si>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</si>
  <si>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</si>
  <si>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</si>
  <si>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</si>
  <si>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</si>
  <si>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</si>
  <si>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</si>
  <si>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</si>
  <si>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</si>
  <si>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</si>
  <si>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</si>
  <si>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</si>
  <si>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</si>
  <si>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</si>
  <si>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</si>
  <si>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</si>
  <si>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</si>
  <si>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</si>
  <si>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</si>
  <si>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</si>
  <si>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</si>
  <si>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</si>
  <si>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</si>
  <si>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</si>
  <si>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</si>
  <si>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</si>
  <si>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</si>
  <si>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</si>
  <si>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</si>
  <si>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</si>
  <si>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</si>
  <si>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</si>
  <si>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</si>
  <si>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</si>
  <si>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</si>
  <si>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</si>
  <si>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</si>
  <si>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</si>
  <si>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</si>
  <si>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</si>
  <si>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</si>
  <si>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</si>
  <si>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</si>
  <si>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</si>
  <si>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</si>
  <si>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</si>
  <si>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</si>
  <si>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</si>
  <si>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</si>
  <si>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</si>
  <si>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</si>
  <si>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</si>
  <si>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</si>
  <si>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</si>
  <si>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</si>
  <si>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</si>
  <si>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</si>
  <si>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</si>
  <si>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</si>
  <si>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</si>
  <si>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</si>
  <si>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</si>
  <si>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</si>
  <si>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</si>
  <si>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</si>
  <si>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</si>
  <si>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</si>
  <si>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</si>
  <si>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</si>
  <si>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</si>
  <si>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</si>
  <si>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</si>
  <si>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</si>
  <si>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</si>
  <si>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</si>
  <si>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</si>
  <si>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</si>
  <si>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</si>
  <si>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</si>
  <si>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</si>
  <si>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</si>
  <si>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</si>
  <si>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</si>
  <si>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</si>
  <si>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</si>
  <si>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</si>
  <si>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</si>
  <si>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</si>
  <si>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</si>
  <si>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</si>
  <si>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</si>
  <si>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</si>
  <si>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</si>
  <si>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</si>
  <si>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</si>
  <si>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</si>
  <si>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</si>
  <si>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</si>
  <si>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</si>
  <si>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</si>
  <si>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</si>
  <si>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</si>
  <si>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</si>
  <si>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</si>
  <si>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</si>
  <si>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</si>
  <si>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</si>
  <si>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</si>
  <si>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</si>
  <si>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</si>
  <si>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</si>
  <si>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</si>
  <si>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</si>
  <si>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</si>
  <si>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</si>
  <si>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</si>
  <si>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</si>
  <si>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</si>
  <si>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</si>
  <si>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</si>
  <si>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</si>
  <si>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</si>
  <si>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</si>
  <si>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</si>
  <si>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</si>
  <si>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</si>
  <si>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</si>
  <si>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</si>
  <si>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</si>
  <si>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</si>
  <si>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</si>
  <si>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</si>
  <si>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</si>
  <si>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</si>
  <si>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</si>
  <si>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</si>
  <si>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</si>
  <si>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</si>
  <si>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</si>
  <si>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</si>
  <si>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</si>
  <si>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</si>
  <si>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</si>
  <si>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</si>
  <si>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</si>
  <si>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</si>
  <si>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</si>
  <si>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</si>
  <si>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</si>
  <si>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</si>
  <si>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</si>
  <si>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</si>
  <si>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</si>
  <si>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</si>
  <si>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</si>
  <si>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</si>
  <si>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</si>
  <si>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</si>
  <si>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</si>
  <si>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</si>
  <si>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</si>
  <si>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</si>
  <si>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</si>
  <si>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</si>
  <si>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</si>
  <si>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</si>
  <si>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</si>
  <si>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</si>
  <si>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</si>
  <si>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</si>
  <si>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</si>
  <si>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</si>
  <si>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</si>
  <si>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</si>
  <si>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</si>
  <si>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</si>
  <si>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</si>
  <si>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</si>
  <si>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</si>
  <si>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</si>
  <si>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</si>
  <si>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</si>
  <si>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</si>
  <si>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</si>
  <si>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</si>
  <si>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</si>
  <si>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</si>
  <si>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</si>
  <si>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</si>
  <si>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</si>
  <si>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</si>
  <si>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</si>
  <si>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</si>
  <si>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</si>
  <si>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</si>
  <si>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</si>
  <si>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</si>
  <si>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</si>
  <si>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</si>
  <si>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</si>
  <si>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</si>
  <si>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</si>
  <si>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</si>
  <si>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</si>
  <si>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</si>
  <si>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</si>
  <si>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</si>
  <si>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</si>
  <si>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</si>
  <si>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</si>
  <si>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</si>
  <si>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</si>
  <si>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</si>
  <si>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</si>
  <si>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</si>
  <si>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</si>
  <si>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</si>
  <si>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</si>
  <si>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</si>
  <si>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</si>
  <si>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</si>
  <si>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</si>
  <si>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</si>
  <si>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</si>
  <si>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</si>
  <si>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</si>
  <si>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</si>
  <si>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</si>
  <si>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</si>
  <si>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</si>
  <si>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</si>
  <si>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</si>
  <si>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</si>
  <si>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</si>
  <si>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</si>
  <si>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</si>
  <si>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</si>
  <si>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</si>
  <si>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</si>
  <si>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</si>
  <si>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</si>
  <si>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</si>
  <si>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</si>
  <si>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</si>
  <si>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</si>
  <si>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</si>
  <si>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</si>
  <si>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</si>
  <si>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</si>
  <si>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</si>
  <si>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</si>
  <si>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</si>
  <si>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</si>
  <si>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</si>
  <si>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</si>
  <si>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</si>
  <si>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</si>
  <si>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</si>
  <si>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</si>
  <si>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</si>
  <si>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</si>
  <si>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</si>
  <si>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</si>
  <si>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</si>
  <si>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</si>
  <si>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</si>
  <si>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</si>
  <si>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</si>
  <si>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</si>
  <si>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</si>
  <si>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</si>
  <si>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</si>
  <si>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</si>
  <si>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</si>
  <si>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</si>
  <si>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</si>
  <si>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</si>
  <si>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</si>
  <si>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</si>
  <si>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</si>
  <si>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</si>
  <si>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</si>
  <si>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</si>
  <si>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</si>
  <si>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</si>
  <si>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</si>
  <si>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</si>
  <si>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</si>
  <si>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</si>
  <si>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</si>
  <si>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</si>
  <si>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</si>
  <si>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</si>
  <si>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</si>
  <si>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</si>
  <si>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</si>
  <si>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</si>
  <si>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</si>
  <si>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</si>
  <si>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</si>
  <si>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</si>
  <si>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</si>
  <si>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</si>
  <si>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</si>
  <si>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</si>
  <si>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</si>
  <si>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</si>
  <si>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</si>
  <si>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</si>
  <si>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</si>
  <si>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</si>
  <si>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</si>
  <si>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</si>
  <si>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</si>
  <si>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</si>
  <si>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</si>
  <si>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</si>
  <si>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</si>
  <si>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</si>
  <si>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</si>
  <si>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</si>
  <si>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</si>
  <si>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</si>
  <si>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</si>
  <si>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</si>
  <si>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</si>
  <si>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</si>
  <si>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</si>
  <si>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</si>
  <si>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</si>
  <si>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</si>
  <si>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</si>
  <si>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</si>
  <si>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</si>
  <si>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</si>
  <si>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</si>
  <si>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</si>
  <si>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</si>
  <si>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</si>
  <si>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</si>
  <si>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</si>
  <si>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</si>
  <si>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</si>
  <si>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</si>
  <si>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</si>
  <si>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</si>
  <si>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</si>
  <si>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</si>
  <si>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</si>
  <si>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</si>
  <si>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</si>
  <si>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</si>
  <si>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</si>
  <si>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</si>
  <si>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</si>
  <si>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</si>
  <si>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</si>
  <si>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</si>
  <si>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</si>
  <si>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</si>
  <si>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</si>
  <si>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</si>
  <si>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</si>
  <si>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</si>
  <si>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</si>
  <si>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</si>
  <si>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</si>
  <si>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</si>
  <si>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</si>
  <si>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</si>
  <si>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</si>
  <si>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</si>
  <si>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</si>
  <si>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</si>
  <si>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</si>
  <si>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</si>
  <si>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</si>
  <si>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</si>
  <si>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</si>
  <si>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</si>
  <si>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</si>
  <si>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</si>
  <si>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</si>
  <si>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</si>
  <si>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</si>
  <si>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</si>
  <si>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</si>
  <si>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</si>
  <si>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</si>
  <si>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</si>
  <si>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</si>
  <si>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</si>
  <si>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</si>
  <si>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</si>
  <si>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</si>
  <si>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</si>
  <si>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</si>
  <si>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</si>
  <si>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</si>
  <si>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</si>
  <si>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</si>
  <si>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</si>
  <si>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</si>
  <si>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</si>
  <si>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</si>
  <si>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</si>
  <si>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</si>
  <si>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</si>
  <si>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</si>
  <si>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</si>
  <si>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</si>
  <si>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</si>
  <si>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</si>
  <si>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</si>
  <si>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</si>
  <si>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</si>
  <si>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</si>
  <si>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</si>
  <si>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</si>
  <si>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</si>
  <si>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</si>
  <si>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</si>
  <si>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</si>
  <si>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</si>
  <si>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</si>
  <si>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</si>
  <si>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</si>
  <si>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</si>
  <si>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</si>
  <si>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</si>
  <si>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</si>
  <si>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</si>
  <si>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</si>
  <si>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</si>
  <si>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</si>
  <si>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</si>
  <si>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</si>
  <si>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</si>
  <si>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</si>
  <si>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</si>
  <si>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</si>
  <si>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</si>
  <si>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</si>
  <si>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</si>
  <si>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</si>
  <si>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</si>
  <si>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</si>
  <si>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</si>
  <si>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</si>
  <si>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</si>
  <si>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</si>
  <si>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</si>
  <si>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</si>
  <si>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</si>
  <si>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</si>
  <si>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</si>
  <si>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</si>
  <si>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</si>
  <si>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</si>
  <si>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</si>
  <si>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</si>
  <si>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</si>
  <si>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</si>
  <si>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</si>
  <si>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</si>
  <si>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</si>
  <si>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</si>
  <si>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</si>
  <si>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</si>
  <si>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</si>
  <si>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</si>
  <si>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</si>
  <si>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</si>
  <si>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</si>
  <si>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</si>
  <si>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</si>
  <si>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</si>
  <si>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</si>
  <si>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</si>
  <si>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</si>
  <si>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</si>
  <si>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</si>
  <si>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</si>
  <si>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</si>
  <si>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</si>
  <si>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</si>
  <si>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</si>
  <si>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</si>
  <si>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</si>
  <si>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</si>
  <si>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</si>
  <si>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</si>
  <si>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</si>
  <si>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</si>
  <si>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</si>
  <si>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</si>
  <si>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</si>
  <si>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</si>
  <si>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</si>
  <si>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</si>
  <si>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</si>
  <si>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</si>
  <si>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</si>
  <si>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</si>
  <si>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</si>
  <si>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</si>
  <si>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</si>
  <si>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</si>
  <si>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</si>
  <si>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</si>
  <si>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</si>
  <si>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</si>
  <si>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</si>
  <si>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</si>
  <si>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</si>
  <si>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</si>
  <si>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</si>
  <si>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</si>
  <si>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</si>
  <si>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</si>
  <si>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</si>
  <si>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</si>
  <si>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</si>
  <si>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</si>
  <si>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</si>
  <si>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</si>
  <si>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</si>
  <si>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</si>
  <si>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</si>
  <si>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</si>
  <si>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</si>
  <si>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</si>
  <si>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</si>
  <si>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</si>
  <si>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</si>
  <si>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</si>
  <si>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</si>
  <si>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</si>
  <si>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</si>
  <si>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</si>
  <si>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</si>
  <si>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</si>
  <si>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</si>
  <si>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</si>
  <si>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</si>
  <si>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</si>
  <si>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</si>
  <si>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</si>
  <si>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</si>
  <si>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</si>
  <si>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</si>
  <si>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</si>
  <si>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</si>
  <si>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</si>
  <si>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</si>
  <si>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</si>
  <si>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</si>
  <si>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</si>
  <si>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</si>
  <si>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</si>
  <si>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</si>
  <si>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</si>
  <si>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</si>
  <si>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</si>
  <si>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</si>
  <si>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</si>
  <si>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</si>
  <si>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</si>
  <si>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</si>
  <si>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</si>
  <si>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</si>
  <si>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</si>
  <si>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</si>
  <si>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</si>
  <si>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</si>
  <si>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</si>
  <si>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</si>
  <si>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</si>
  <si>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</si>
  <si>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</si>
  <si>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</si>
  <si>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</si>
  <si>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</si>
  <si>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</si>
  <si>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</si>
  <si>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</si>
  <si>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</si>
  <si>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</si>
  <si>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</si>
  <si>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</si>
  <si>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</si>
  <si>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</si>
  <si>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</si>
  <si>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</si>
  <si>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</si>
  <si>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</si>
  <si>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</si>
  <si>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</si>
  <si>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</si>
  <si>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</si>
  <si>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</si>
  <si>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</si>
  <si>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</si>
  <si>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</si>
  <si>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</si>
  <si>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</si>
  <si>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</si>
  <si>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</si>
  <si>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</si>
  <si>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</si>
  <si>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</si>
  <si>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</si>
  <si>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</si>
  <si>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</si>
  <si>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</si>
  <si>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</si>
  <si>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</si>
  <si>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</si>
  <si>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</si>
  <si>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</si>
  <si>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</si>
  <si>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</si>
  <si>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</si>
  <si>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</si>
  <si>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</si>
  <si>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</si>
  <si>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</si>
  <si>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</si>
  <si>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</si>
  <si>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</si>
  <si>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</si>
  <si>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</si>
  <si>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</si>
  <si>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</si>
  <si>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</si>
  <si>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</si>
  <si>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</si>
  <si>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</si>
  <si>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</si>
  <si>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</si>
  <si>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</si>
  <si>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</si>
  <si>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</si>
  <si>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</si>
  <si>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</si>
  <si>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</si>
  <si>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</si>
  <si>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</si>
  <si>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</si>
  <si>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</si>
  <si>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</si>
  <si>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</si>
  <si>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</si>
  <si>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</si>
  <si>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</si>
  <si>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</si>
  <si>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</si>
  <si>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</si>
  <si>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</si>
  <si>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</si>
  <si>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</si>
  <si>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</si>
  <si>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</si>
  <si>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</si>
  <si>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</si>
  <si>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</si>
  <si>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</si>
  <si>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</si>
  <si>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</si>
  <si>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</si>
  <si>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</si>
  <si>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</si>
  <si>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</si>
  <si>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</si>
  <si>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</si>
  <si>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</si>
  <si>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</si>
  <si>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</si>
  <si>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</si>
  <si>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</si>
  <si>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</si>
  <si>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</si>
  <si>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</si>
  <si>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</si>
  <si>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</si>
  <si>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</si>
  <si>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</si>
  <si>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</si>
  <si>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</si>
  <si>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</si>
  <si>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</si>
  <si>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</si>
  <si>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</si>
  <si>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</si>
  <si>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</si>
  <si>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</si>
  <si>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</si>
  <si>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</si>
  <si>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</si>
  <si>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</si>
  <si>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</si>
  <si>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</si>
  <si>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</si>
  <si>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</si>
  <si>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</si>
  <si>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</si>
  <si>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</si>
  <si>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</si>
  <si>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</si>
  <si>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</si>
  <si>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</si>
  <si>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</si>
  <si>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</si>
  <si>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</si>
  <si>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</si>
  <si>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</si>
  <si>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</si>
  <si>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</si>
  <si>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</si>
  <si>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</si>
  <si>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</si>
  <si>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</si>
  <si>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</si>
  <si>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</si>
  <si>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</si>
  <si>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</si>
  <si>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</si>
  <si>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</si>
  <si>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</si>
  <si>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</si>
  <si>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</si>
  <si>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</si>
  <si>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</si>
  <si>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</si>
  <si>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</si>
  <si>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</si>
  <si>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</si>
  <si>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</si>
  <si>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</si>
  <si>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</si>
  <si>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</si>
  <si>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</si>
  <si>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</si>
  <si>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</si>
  <si>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</si>
  <si>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</si>
  <si>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</si>
  <si>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</si>
  <si>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</si>
  <si>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</si>
  <si>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</si>
  <si>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</si>
  <si>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</si>
  <si>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</si>
  <si>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</si>
  <si>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</si>
  <si>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</si>
  <si>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</si>
  <si>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</si>
  <si>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</si>
  <si>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</si>
  <si>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</si>
  <si>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</si>
  <si>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</si>
  <si>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</si>
  <si>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</si>
  <si>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</si>
  <si>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</si>
  <si>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</si>
  <si>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</si>
  <si>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</si>
  <si>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</si>
  <si>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</si>
  <si>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</si>
  <si>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</si>
  <si>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</si>
  <si>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</si>
  <si>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</si>
  <si>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</si>
  <si>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</si>
  <si>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</si>
  <si>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</si>
  <si>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</si>
  <si>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</si>
  <si>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</si>
  <si>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</si>
  <si>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</si>
  <si>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</si>
  <si>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</si>
  <si>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</si>
  <si>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</si>
  <si>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</si>
  <si>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</si>
  <si>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</si>
  <si>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</si>
  <si>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</si>
  <si>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</si>
  <si>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</si>
  <si>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</si>
  <si>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</si>
  <si>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</si>
  <si>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</si>
  <si>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</si>
  <si>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</si>
  <si>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</si>
  <si>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</si>
  <si>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</si>
  <si>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</si>
  <si>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</si>
  <si>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</si>
  <si>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</si>
  <si>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</si>
  <si>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</si>
  <si>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</si>
  <si>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</si>
  <si>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</si>
  <si>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</si>
  <si>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</si>
  <si>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</si>
  <si>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</si>
  <si>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</si>
  <si>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</si>
  <si>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</si>
  <si>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</si>
  <si>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</si>
  <si>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</si>
  <si>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</si>
  <si>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</si>
  <si>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</si>
  <si>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</si>
  <si>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</si>
  <si>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</si>
  <si>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</si>
  <si>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</si>
  <si>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</si>
  <si>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</si>
  <si>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</si>
  <si>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</si>
  <si>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</si>
  <si>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</si>
  <si>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</si>
  <si>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</si>
  <si>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</si>
  <si>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</si>
  <si>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</si>
  <si>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</si>
  <si>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</si>
  <si>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</si>
  <si>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</si>
  <si>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</si>
  <si>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</si>
  <si>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</si>
  <si>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</si>
  <si>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</si>
  <si>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</si>
  <si>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</si>
  <si>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</si>
  <si>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</si>
  <si>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</si>
  <si>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</si>
  <si>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</si>
  <si>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</si>
  <si>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</si>
  <si>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</si>
  <si>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</si>
  <si>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</si>
  <si>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</si>
  <si>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</si>
  <si>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</si>
  <si>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</si>
  <si>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</si>
  <si>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</si>
  <si>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</si>
  <si>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</si>
  <si>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</si>
  <si>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</si>
  <si>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</si>
  <si>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</si>
  <si>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</si>
  <si>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</si>
  <si>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</si>
  <si>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</si>
  <si>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</si>
  <si>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</si>
  <si>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</si>
  <si>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</si>
  <si>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</si>
  <si>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</si>
  <si>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</si>
  <si>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</si>
  <si>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</si>
  <si>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</si>
  <si>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</si>
  <si>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</si>
  <si>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</si>
  <si>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</si>
  <si>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</si>
  <si>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</si>
  <si>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</si>
  <si>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</si>
  <si>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</si>
  <si>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</si>
  <si>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</si>
  <si>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</si>
  <si>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</si>
  <si>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</si>
  <si>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</si>
  <si>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</si>
  <si>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</si>
  <si>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</si>
  <si>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</si>
  <si>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</si>
  <si>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</si>
  <si>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</si>
  <si>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</si>
  <si>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</si>
  <si>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</si>
  <si>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</si>
  <si>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</si>
  <si>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</si>
  <si>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</si>
  <si>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</si>
  <si>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</si>
  <si>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</si>
  <si>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</si>
  <si>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</si>
  <si>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</si>
  <si>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</si>
  <si>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</si>
  <si>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</si>
  <si>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</si>
  <si>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</si>
  <si>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</si>
  <si>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</si>
  <si>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</si>
  <si>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</si>
  <si>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</si>
  <si>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</si>
  <si>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</si>
  <si>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</si>
  <si>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</si>
  <si>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</si>
  <si>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</si>
  <si>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</si>
  <si>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</si>
  <si>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</si>
  <si>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</si>
  <si>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</si>
  <si>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</si>
  <si>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</si>
  <si>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</si>
  <si>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</si>
  <si>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</si>
  <si>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</si>
  <si>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</si>
  <si>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</si>
  <si>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</si>
  <si>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</si>
  <si>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</si>
  <si>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</si>
  <si>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</si>
  <si>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</si>
  <si>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</si>
  <si>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</si>
  <si>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</si>
  <si>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</si>
  <si>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</si>
  <si>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</si>
  <si>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</si>
  <si>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</si>
  <si>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</si>
  <si>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</si>
  <si>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</si>
  <si>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</si>
  <si>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</si>
  <si>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</si>
  <si>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</si>
  <si>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</si>
  <si>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</si>
  <si>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</si>
  <si>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</si>
  <si>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</si>
  <si>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</si>
  <si>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</si>
  <si>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</si>
  <si>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</si>
  <si>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</si>
  <si>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</si>
  <si>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</si>
  <si>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</si>
  <si>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</si>
  <si>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</si>
  <si>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</si>
  <si>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</si>
  <si>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</si>
  <si>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</si>
  <si>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</si>
  <si>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</si>
  <si>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</si>
  <si>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</si>
  <si>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</si>
  <si>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</si>
  <si>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</si>
  <si>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</si>
  <si>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</si>
  <si>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</si>
  <si>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</si>
  <si>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</si>
  <si>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</si>
  <si>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</si>
  <si>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</si>
  <si>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</si>
  <si>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</si>
  <si>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</si>
  <si>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</si>
  <si>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</si>
  <si>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</si>
  <si>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</si>
  <si>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</si>
  <si>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</si>
  <si>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</si>
  <si>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</si>
  <si>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</si>
  <si>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</si>
  <si>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</si>
  <si>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</si>
  <si>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</si>
  <si>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</si>
  <si>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</si>
  <si>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</si>
  <si>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</si>
  <si>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</si>
  <si>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</si>
  <si>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</si>
  <si>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</si>
  <si>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</si>
  <si>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</si>
  <si>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</si>
  <si>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</si>
  <si>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</si>
  <si>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</si>
  <si>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</si>
  <si>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</si>
  <si>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</si>
  <si>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</si>
  <si>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</si>
  <si>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</si>
  <si>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</si>
  <si>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</si>
  <si>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</si>
  <si>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</si>
  <si>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</si>
  <si>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</si>
  <si>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</si>
  <si>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</si>
  <si>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</si>
  <si>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</si>
  <si>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</si>
  <si>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</si>
  <si>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</si>
  <si>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</si>
  <si>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</si>
  <si>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</si>
  <si>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</si>
  <si>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</si>
  <si>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</si>
  <si>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</si>
  <si>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</si>
  <si>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</si>
  <si>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</si>
  <si>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</si>
  <si>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</si>
  <si>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</si>
  <si>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</si>
  <si>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</si>
  <si>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</si>
  <si>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</si>
  <si>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</si>
  <si>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</si>
  <si>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</si>
  <si>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</si>
  <si>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</si>
  <si>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</si>
  <si>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</si>
  <si>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</si>
  <si>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</si>
  <si>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</si>
  <si>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</si>
  <si>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</si>
  <si>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</si>
  <si>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</si>
  <si>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</si>
  <si>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</si>
  <si>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</si>
  <si>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</si>
  <si>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</si>
  <si>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</si>
  <si>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</si>
  <si>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</si>
  <si>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</si>
  <si>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</si>
  <si>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</si>
  <si>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</si>
  <si>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</si>
  <si>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</si>
  <si>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</si>
  <si>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</si>
  <si>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</si>
  <si>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</si>
  <si>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</si>
  <si>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</si>
  <si>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</si>
  <si>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</si>
  <si>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</si>
  <si>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</si>
  <si>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</si>
  <si>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</si>
  <si>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</si>
  <si>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</si>
  <si>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</si>
  <si>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</si>
  <si>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</si>
  <si>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</si>
  <si>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</si>
  <si>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</si>
  <si>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</si>
  <si>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</si>
  <si>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</si>
  <si>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</si>
  <si>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</si>
  <si>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</si>
  <si>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</si>
  <si>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</si>
  <si>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</si>
  <si>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</si>
  <si>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</si>
  <si>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</si>
  <si>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</si>
  <si>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</si>
  <si>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</si>
  <si>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</si>
  <si>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</si>
  <si>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</si>
  <si>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</si>
  <si>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</si>
  <si>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</si>
  <si>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</si>
  <si>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</si>
  <si>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</si>
  <si>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</si>
  <si>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</si>
  <si>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</si>
  <si>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</si>
  <si>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</si>
  <si>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</si>
  <si>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</si>
  <si>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</si>
  <si>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</si>
  <si>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</si>
  <si>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</si>
  <si>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</si>
  <si>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</si>
  <si>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</si>
  <si>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</si>
  <si>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</si>
  <si>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</si>
  <si>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</si>
  <si>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</si>
  <si>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</si>
  <si>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</si>
  <si>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</si>
  <si>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</si>
  <si>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</si>
  <si>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</si>
  <si>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</si>
  <si>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</si>
  <si>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</si>
  <si>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</si>
  <si>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</si>
  <si>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</si>
  <si>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</si>
  <si>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</si>
  <si>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</si>
  <si>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</si>
  <si>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</si>
  <si>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</si>
  <si>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</si>
  <si>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</si>
  <si>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</si>
  <si>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</si>
  <si>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</si>
  <si>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</si>
  <si>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</si>
  <si>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</si>
  <si>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</si>
  <si>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</si>
  <si>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</si>
  <si>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</si>
  <si>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</si>
  <si>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</si>
  <si>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</si>
  <si>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</si>
  <si>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</si>
  <si>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</si>
  <si>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</si>
  <si>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</si>
  <si>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</si>
  <si>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</si>
  <si>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</si>
  <si>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</si>
  <si>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</si>
  <si>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</si>
  <si>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</si>
  <si>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</si>
  <si>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</si>
  <si>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</si>
  <si>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</si>
  <si>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</si>
  <si>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</si>
  <si>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</si>
  <si>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</si>
  <si>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</si>
  <si>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</si>
  <si>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</si>
  <si>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</si>
  <si>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</si>
  <si>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</si>
  <si>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</si>
  <si>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</si>
  <si>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</si>
  <si>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</si>
  <si>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</si>
  <si>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</si>
  <si>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</si>
  <si>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</si>
  <si>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</si>
  <si>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</si>
  <si>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</si>
  <si>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</si>
  <si>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</si>
  <si>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</si>
  <si>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</si>
  <si>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</si>
  <si>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</si>
  <si>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</si>
  <si>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</si>
  <si>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</si>
  <si>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</si>
  <si>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</si>
  <si>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</si>
  <si>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</si>
  <si>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</si>
  <si>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</si>
  <si>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</si>
  <si>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</si>
  <si>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</si>
  <si>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</si>
  <si>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</si>
  <si>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</si>
  <si>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</si>
  <si>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</si>
  <si>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</si>
  <si>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</si>
  <si>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</si>
  <si>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</si>
  <si>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</si>
  <si>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</si>
  <si>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</si>
  <si>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</si>
  <si>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</si>
  <si>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</si>
  <si>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</si>
  <si>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</si>
  <si>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</si>
  <si>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</si>
  <si>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</si>
  <si>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</si>
  <si>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</si>
  <si>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</si>
  <si>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</si>
  <si>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</si>
  <si>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</si>
  <si>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</si>
  <si>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</si>
  <si>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</si>
  <si>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</si>
  <si>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</si>
  <si>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</si>
  <si>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</si>
  <si>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</si>
  <si>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</si>
  <si>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</si>
  <si>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</si>
  <si>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</si>
  <si>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</si>
  <si>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</si>
  <si>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</si>
  <si>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</si>
  <si>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</si>
  <si>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</si>
  <si>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</si>
  <si>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</si>
  <si>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</si>
  <si>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</si>
  <si>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</si>
  <si>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</si>
  <si>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</si>
  <si>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</si>
  <si>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</si>
  <si>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</si>
  <si>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</si>
  <si>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</si>
  <si>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</si>
  <si>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</si>
  <si>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</si>
  <si>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</si>
  <si>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</si>
  <si>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</si>
  <si>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</si>
  <si>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</si>
  <si>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</si>
  <si>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</si>
  <si>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</si>
  <si>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</si>
  <si>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</si>
  <si>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</si>
  <si>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</si>
  <si>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</si>
  <si>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</si>
  <si>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</si>
  <si>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</si>
  <si>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</si>
  <si>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</si>
  <si>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</si>
  <si>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</si>
  <si>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</si>
  <si>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</si>
  <si>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</si>
  <si>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</si>
  <si>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</si>
  <si>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</si>
  <si>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</si>
  <si>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</si>
  <si>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</si>
  <si>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</si>
  <si>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</si>
  <si>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</si>
  <si>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</si>
  <si>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</si>
  <si>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</si>
  <si>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</si>
  <si>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</si>
  <si>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</si>
  <si>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</si>
  <si>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</si>
  <si>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</si>
  <si>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</si>
  <si>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</si>
  <si>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</si>
  <si>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</si>
  <si>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</si>
  <si>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</si>
  <si>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</si>
  <si>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</si>
  <si>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</si>
  <si>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</si>
  <si>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</si>
  <si>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</si>
  <si>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</si>
  <si>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</si>
  <si>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</si>
  <si>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</si>
  <si>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</si>
  <si>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</si>
  <si>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</si>
  <si>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</si>
  <si>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</si>
  <si>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</si>
  <si>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</si>
  <si>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</si>
  <si>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</si>
  <si>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</si>
  <si>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</si>
  <si>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</si>
  <si>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</si>
  <si>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</si>
  <si>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</si>
  <si>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</si>
  <si>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</si>
  <si>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</si>
  <si>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</si>
  <si>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</si>
  <si>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</si>
  <si>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</si>
  <si>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</si>
  <si>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</si>
  <si>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</si>
  <si>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</si>
  <si>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</si>
  <si>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</si>
  <si>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</si>
  <si>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</si>
  <si>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</si>
  <si>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</si>
  <si>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</si>
  <si>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</si>
  <si>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</si>
  <si>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</si>
  <si>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</si>
  <si>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</si>
  <si>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</si>
  <si>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</si>
  <si>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</si>
  <si>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</si>
  <si>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</si>
  <si>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</si>
  <si>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</si>
  <si>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</si>
  <si>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</si>
  <si>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</si>
  <si>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</si>
  <si>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</si>
  <si>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</si>
  <si>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</si>
  <si>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</si>
  <si>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</si>
  <si>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</si>
  <si>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</si>
  <si>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</si>
  <si>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</si>
  <si>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</si>
  <si>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</si>
  <si>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</si>
  <si>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</si>
  <si>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</si>
  <si>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</si>
  <si>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</si>
  <si>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</si>
  <si>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</si>
  <si>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</si>
  <si>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</si>
  <si>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</si>
  <si>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</si>
  <si>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</si>
  <si>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</si>
  <si>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</si>
  <si>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</si>
  <si>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</si>
  <si>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</si>
  <si>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</si>
  <si>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</si>
  <si>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</si>
  <si>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</si>
  <si>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</si>
  <si>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</si>
  <si>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</si>
  <si>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</si>
  <si>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</si>
  <si>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</si>
  <si>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</si>
  <si>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</si>
  <si>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</si>
  <si>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</si>
  <si>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</si>
  <si>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</si>
  <si>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</si>
  <si>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</si>
  <si>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</si>
  <si>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</si>
  <si>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</si>
  <si>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</si>
  <si>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</si>
  <si>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</si>
  <si>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</si>
  <si>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</si>
  <si>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</si>
  <si>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</si>
  <si>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</si>
  <si>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</si>
  <si>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</si>
  <si>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</si>
  <si>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</si>
  <si>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</si>
  <si>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</si>
  <si>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</si>
  <si>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</si>
  <si>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</si>
  <si>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</si>
  <si>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</si>
  <si>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</si>
  <si>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</si>
  <si>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</si>
  <si>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</si>
  <si>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</si>
  <si>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</si>
  <si>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</si>
  <si>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</si>
  <si>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</si>
  <si>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</si>
  <si>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</si>
  <si>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</si>
  <si>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</si>
  <si>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</si>
  <si>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</si>
  <si>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</si>
  <si>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</si>
  <si>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</si>
  <si>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</si>
  <si>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</si>
  <si>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</si>
  <si>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</si>
  <si>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</si>
  <si>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</si>
  <si>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</si>
  <si>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</si>
  <si>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</si>
  <si>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</si>
  <si>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</si>
  <si>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</si>
  <si>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</si>
  <si>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</si>
  <si>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</si>
  <si>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</si>
  <si>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</si>
  <si>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</si>
  <si>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</si>
  <si>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</si>
  <si>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</si>
  <si>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</si>
  <si>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</si>
  <si>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</si>
  <si>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</si>
  <si>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</si>
  <si>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</si>
  <si>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</si>
  <si>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</si>
  <si>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</si>
  <si>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</si>
  <si>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</si>
  <si>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</si>
  <si>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</si>
  <si>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</si>
  <si>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</si>
  <si>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</si>
  <si>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</si>
  <si>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</si>
  <si>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</si>
  <si>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</si>
  <si>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</si>
  <si>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</si>
  <si>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</si>
  <si>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</si>
  <si>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</si>
  <si>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</si>
  <si>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</si>
  <si>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</si>
  <si>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</si>
  <si>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</si>
  <si>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</si>
  <si>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</si>
  <si>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</si>
  <si>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</si>
  <si>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</si>
  <si>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</si>
  <si>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</si>
  <si>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</si>
  <si>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</si>
  <si>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</si>
  <si>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</si>
  <si>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</si>
  <si>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</si>
  <si>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</si>
  <si>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</si>
  <si>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</si>
  <si>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</si>
  <si>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</si>
  <si>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</si>
  <si>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</si>
  <si>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</si>
  <si>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</si>
  <si>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</si>
  <si>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</si>
  <si>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</si>
  <si>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</si>
  <si>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</si>
  <si>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</si>
  <si>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</si>
  <si>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</si>
  <si>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</si>
  <si>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</si>
  <si>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</si>
  <si>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</si>
  <si>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</si>
  <si>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</si>
  <si>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</si>
  <si>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</si>
  <si>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</si>
  <si>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</si>
  <si>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</si>
  <si>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</si>
  <si>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</si>
  <si>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</si>
  <si>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</si>
  <si>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</si>
  <si>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</si>
  <si>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</si>
  <si>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</si>
  <si>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</si>
  <si>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</si>
  <si>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</si>
  <si>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</si>
  <si>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</si>
  <si>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</si>
  <si>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</si>
  <si>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</si>
  <si>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</si>
  <si>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</si>
  <si>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</si>
  <si>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</si>
  <si>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</si>
  <si>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</si>
  <si>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</si>
  <si>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</si>
  <si>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</si>
  <si>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</si>
  <si>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</si>
  <si>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</si>
  <si>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</si>
  <si>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</si>
  <si>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</si>
  <si>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</si>
  <si>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</si>
  <si>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</si>
  <si>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</si>
  <si>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</si>
  <si>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</si>
  <si>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</si>
  <si>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</si>
  <si>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</si>
  <si>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</si>
  <si>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</si>
  <si>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</si>
  <si>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</si>
  <si>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</si>
  <si>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</si>
  <si>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</si>
  <si>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</si>
  <si>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</si>
  <si>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</si>
  <si>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</si>
  <si>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</si>
  <si>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</si>
  <si>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</si>
  <si>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</si>
  <si>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</si>
  <si>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</si>
  <si>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</si>
  <si>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</si>
  <si>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</si>
  <si>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</si>
  <si>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</si>
  <si>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</si>
  <si>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</si>
  <si>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</si>
  <si>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</si>
  <si>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</si>
  <si>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</si>
  <si>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</si>
  <si>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</si>
  <si>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</si>
  <si>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</si>
  <si>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</si>
  <si>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</si>
  <si>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</si>
  <si>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</si>
  <si>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</si>
  <si>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</si>
  <si>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</si>
  <si>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</si>
  <si>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</si>
  <si>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</si>
  <si>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</si>
  <si>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</si>
  <si>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</si>
  <si>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</si>
  <si>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</si>
  <si>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</si>
  <si>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</si>
  <si>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</si>
  <si>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</si>
  <si>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</si>
  <si>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</si>
  <si>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</si>
  <si>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</si>
  <si>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</si>
  <si>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</si>
  <si>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</si>
  <si>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</si>
  <si>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</si>
  <si>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</si>
  <si>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</si>
  <si>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</si>
  <si>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</si>
  <si>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</si>
  <si>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</si>
  <si>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</si>
  <si>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</si>
  <si>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</si>
  <si>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</si>
  <si>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</si>
  <si>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</si>
  <si>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</si>
  <si>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</si>
  <si>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</si>
  <si>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</si>
  <si>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</si>
  <si>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</si>
  <si>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</si>
  <si>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</si>
  <si>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</si>
  <si>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</si>
  <si>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</si>
  <si>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</si>
  <si>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</si>
  <si>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</si>
  <si>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</si>
  <si>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</si>
  <si>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</si>
  <si>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</si>
  <si>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</si>
  <si>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</si>
  <si>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</si>
  <si>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</si>
  <si>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</si>
  <si>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</si>
  <si>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</si>
  <si>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</si>
  <si>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</si>
  <si>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</si>
  <si>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</si>
  <si>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</si>
  <si>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</si>
  <si>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</si>
  <si>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</si>
  <si>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</si>
  <si>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</si>
  <si>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</si>
  <si>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</si>
  <si>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</si>
  <si>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</si>
  <si>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</si>
  <si>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</si>
  <si>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</si>
  <si>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</si>
  <si>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</si>
  <si>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</si>
  <si>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</si>
  <si>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</si>
  <si>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</si>
  <si>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</si>
  <si>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</si>
  <si>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</si>
  <si>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</si>
  <si>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</si>
  <si>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</si>
  <si>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</si>
  <si>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</si>
  <si>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</si>
  <si>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</si>
  <si>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</si>
  <si>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</si>
  <si>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</si>
  <si>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</si>
  <si>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</si>
  <si>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</si>
  <si>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</si>
  <si>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</si>
  <si>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</si>
  <si>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</si>
  <si>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</si>
  <si>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</si>
  <si>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</si>
  <si>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</si>
  <si>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</si>
  <si>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</si>
  <si>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</si>
  <si>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</si>
  <si>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</si>
  <si>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</si>
  <si>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</si>
  <si>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</si>
  <si>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</si>
  <si>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</si>
  <si>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</si>
  <si>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</si>
  <si>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</si>
  <si>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</si>
  <si>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</si>
  <si>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</si>
  <si>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</si>
  <si>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</si>
  <si>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</si>
  <si>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</si>
  <si>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</si>
  <si>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</si>
  <si>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</si>
  <si>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</si>
  <si>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</si>
  <si>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</si>
  <si>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</si>
  <si>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</si>
  <si>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</si>
  <si>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</si>
  <si>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</si>
  <si>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</si>
  <si>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</si>
  <si>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</si>
  <si>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</si>
  <si>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</si>
  <si>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</si>
  <si>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</si>
  <si>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</si>
  <si>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</si>
  <si>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</si>
  <si>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</si>
  <si>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</si>
  <si>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</si>
  <si>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</si>
  <si>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</si>
  <si>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</si>
  <si>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</si>
  <si>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</si>
  <si>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</si>
  <si>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</si>
  <si>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</si>
  <si>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</si>
  <si>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</si>
  <si>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</si>
  <si>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</si>
  <si>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</si>
  <si>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</si>
  <si>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</si>
  <si>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</si>
  <si>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</si>
  <si>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</si>
  <si>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</si>
  <si>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</si>
  <si>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</si>
  <si>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</si>
  <si>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</si>
  <si>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</si>
  <si>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</si>
  <si>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</si>
  <si>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</si>
  <si>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</si>
  <si>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</si>
  <si>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</si>
  <si>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</si>
  <si>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</si>
  <si>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</si>
  <si>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</si>
  <si>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</si>
  <si>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</si>
  <si>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</si>
  <si>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</si>
  <si>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</si>
  <si>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</si>
  <si>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</si>
  <si>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</si>
  <si>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</si>
  <si>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</si>
  <si>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</si>
  <si>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</si>
  <si>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</si>
  <si>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</si>
  <si>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</si>
  <si>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</si>
  <si>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</si>
  <si>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</si>
  <si>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</si>
  <si>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</si>
  <si>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</si>
  <si>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</si>
  <si>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</si>
  <si>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</si>
  <si>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</si>
  <si>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</si>
  <si>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</si>
  <si>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</si>
  <si>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</si>
  <si>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</si>
  <si>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</si>
  <si>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</si>
  <si>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</si>
  <si>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</si>
  <si>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</si>
  <si>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</si>
  <si>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</si>
  <si>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</si>
  <si>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</si>
  <si>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</si>
  <si>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</si>
  <si>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</si>
  <si>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</si>
  <si>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</si>
  <si>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</si>
  <si>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</si>
  <si>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</si>
  <si>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</si>
  <si>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</si>
  <si>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</si>
  <si>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</si>
  <si>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</si>
  <si>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</si>
  <si>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</si>
  <si>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</si>
  <si>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</si>
  <si>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</si>
  <si>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</si>
  <si>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</si>
  <si>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</si>
  <si>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</si>
  <si>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</si>
  <si>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</si>
  <si>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</si>
  <si>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</si>
  <si>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</si>
  <si>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</si>
  <si>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</si>
  <si>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</si>
  <si>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</si>
  <si>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</si>
  <si>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</si>
  <si>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</si>
  <si>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</si>
  <si>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</si>
  <si>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</si>
  <si>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</si>
  <si>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</si>
  <si>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</si>
  <si>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</si>
  <si>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</si>
  <si>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</si>
  <si>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</si>
  <si>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</si>
  <si>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</si>
  <si>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</si>
  <si>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</si>
  <si>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</si>
  <si>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</si>
  <si>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</si>
  <si>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</si>
  <si>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</si>
  <si>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</si>
  <si>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</si>
  <si>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</si>
  <si>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</si>
  <si>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</si>
  <si>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</si>
  <si>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</si>
  <si>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</si>
  <si>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</si>
  <si>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</si>
  <si>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</si>
  <si>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</si>
  <si>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</si>
  <si>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</si>
  <si>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</si>
  <si>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</si>
  <si>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</si>
  <si>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</si>
  <si>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</si>
  <si>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</si>
  <si>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</si>
  <si>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</si>
  <si>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</si>
  <si>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</si>
  <si>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</si>
  <si>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</si>
  <si>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</si>
  <si>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</si>
  <si>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</si>
  <si>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</si>
  <si>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</si>
  <si>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</si>
  <si>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</si>
  <si>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</si>
  <si>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</si>
  <si>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</si>
  <si>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</si>
  <si>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</si>
  <si>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</si>
  <si>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</si>
  <si>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</si>
  <si>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</si>
  <si>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</si>
  <si>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</si>
  <si>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</si>
  <si>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</si>
  <si>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</si>
  <si>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</si>
  <si>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</si>
  <si>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</si>
  <si>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</si>
  <si>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</si>
  <si>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</si>
  <si>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</si>
  <si>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</si>
  <si>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</si>
  <si>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</si>
  <si>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</si>
  <si>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</si>
  <si>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</si>
  <si>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</si>
  <si>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</si>
  <si>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</si>
  <si>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</si>
  <si>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</si>
  <si>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</si>
  <si>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</si>
  <si>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</si>
  <si>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</si>
  <si>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</si>
  <si>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</si>
  <si>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</si>
  <si>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</si>
  <si>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</si>
  <si>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</si>
  <si>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</si>
  <si>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</si>
  <si>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</si>
  <si>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</si>
  <si>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</si>
  <si>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</si>
  <si>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</si>
  <si>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</si>
  <si>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</si>
  <si>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</si>
  <si>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</si>
  <si>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</si>
  <si>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</si>
  <si>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</si>
  <si>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</si>
  <si>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</si>
  <si>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</si>
  <si>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</si>
  <si>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</si>
  <si>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</si>
  <si>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</si>
  <si>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</si>
  <si>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</si>
  <si>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</si>
  <si>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</si>
  <si>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</si>
  <si>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</si>
  <si>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</si>
  <si>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</si>
  <si>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</si>
  <si>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</si>
  <si>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</si>
  <si>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</si>
  <si>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</si>
  <si>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</si>
  <si>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</si>
  <si>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</si>
  <si>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</si>
  <si>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</si>
  <si>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</si>
  <si>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</si>
  <si>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</si>
  <si>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</si>
  <si>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</si>
  <si>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</si>
  <si>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</si>
  <si>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</si>
  <si>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</si>
  <si>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</si>
  <si>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</si>
  <si>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</si>
  <si>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</si>
  <si>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</si>
  <si>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</si>
  <si>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</si>
  <si>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</si>
  <si>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</si>
  <si>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</si>
  <si>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</si>
  <si>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</si>
  <si>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</si>
  <si>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</si>
  <si>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</si>
  <si>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</si>
  <si>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</si>
  <si>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</si>
  <si>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</si>
  <si>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</si>
  <si>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</si>
  <si>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</si>
  <si>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</si>
  <si>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</si>
  <si>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</si>
  <si>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</si>
  <si>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</si>
  <si>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</si>
  <si>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</si>
  <si>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</si>
  <si>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</si>
  <si>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</si>
  <si>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</si>
  <si>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</si>
  <si>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</si>
  <si>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</si>
  <si>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</si>
  <si>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</si>
  <si>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</si>
  <si>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</si>
  <si>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</si>
  <si>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</si>
  <si>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</si>
  <si>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</si>
  <si>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</si>
  <si>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</si>
  <si>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</si>
  <si>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</si>
  <si>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</si>
  <si>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</si>
  <si>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</si>
  <si>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</si>
  <si>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</si>
  <si>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</si>
  <si>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</si>
  <si>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</si>
  <si>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</si>
  <si>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</si>
  <si>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</si>
  <si>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</si>
  <si>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</si>
  <si>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</si>
  <si>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</si>
  <si>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</si>
  <si>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</si>
  <si>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</si>
  <si>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</si>
  <si>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</si>
  <si>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</si>
  <si>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</si>
  <si>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</si>
  <si>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</si>
  <si>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</si>
  <si>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</si>
  <si>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</si>
  <si>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</si>
  <si>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</si>
  <si>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</si>
  <si>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</si>
  <si>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</si>
  <si>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</si>
  <si>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</si>
  <si>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</si>
  <si>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</si>
  <si>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</si>
  <si>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</si>
  <si>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</si>
  <si>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</si>
  <si>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</si>
  <si>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</si>
  <si>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</si>
  <si>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</si>
  <si>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</si>
  <si>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</si>
  <si>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</si>
  <si>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</si>
  <si>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</si>
  <si>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</si>
  <si>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</si>
  <si>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</si>
  <si>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</si>
  <si>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</si>
  <si>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</si>
  <si>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</si>
  <si>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</si>
  <si>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</si>
  <si>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</si>
  <si>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</si>
  <si>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</si>
  <si>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</si>
  <si>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</si>
  <si>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</si>
  <si>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</si>
  <si>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</si>
  <si>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</si>
  <si>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</si>
  <si>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</si>
  <si>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</si>
  <si>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</si>
  <si>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</si>
  <si>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</si>
  <si>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</si>
  <si>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</si>
  <si>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</si>
  <si>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</si>
  <si>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</si>
  <si>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</si>
  <si>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</si>
  <si>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</si>
  <si>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</si>
  <si>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</si>
  <si>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</si>
  <si>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</si>
  <si>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</si>
  <si>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</si>
  <si>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</si>
  <si>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</si>
  <si>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</si>
  <si>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</si>
  <si>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</si>
  <si>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</si>
  <si>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</si>
  <si>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</si>
  <si>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</si>
  <si>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</si>
  <si>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</si>
  <si>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</si>
  <si>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</si>
  <si>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</si>
  <si>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</si>
  <si>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</si>
  <si>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</si>
  <si>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</si>
  <si>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</si>
  <si>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</si>
  <si>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</si>
  <si>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</si>
  <si>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</si>
  <si>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</si>
  <si>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</si>
  <si>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</si>
  <si>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</si>
  <si>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</si>
  <si>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</si>
  <si>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</si>
  <si>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</si>
  <si>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</si>
  <si>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</si>
  <si>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</si>
  <si>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</si>
  <si>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</si>
  <si>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</si>
  <si>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</si>
  <si>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</si>
  <si>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</si>
  <si>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</si>
  <si>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</si>
  <si>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</si>
  <si>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</si>
  <si>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</si>
  <si>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</si>
  <si>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</si>
  <si>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</si>
  <si>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</si>
  <si>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</si>
  <si>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</si>
  <si>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</si>
  <si>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</si>
  <si>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</si>
  <si>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</si>
  <si>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</si>
  <si>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</si>
  <si>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</si>
  <si>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</si>
  <si>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</si>
  <si>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</si>
  <si>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</si>
  <si>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</si>
  <si>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</si>
  <si>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</si>
  <si>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</si>
  <si>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</si>
  <si>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</si>
  <si>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</si>
  <si>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</si>
  <si>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</si>
  <si>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</si>
  <si>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</si>
  <si>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</si>
  <si>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</si>
  <si>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</si>
  <si>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</si>
  <si>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</si>
  <si>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</si>
  <si>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</si>
  <si>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</si>
  <si>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</si>
  <si>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</si>
  <si>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</si>
  <si>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</si>
  <si>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</si>
  <si>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</si>
  <si>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</si>
  <si>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</si>
  <si>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</si>
  <si>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</si>
  <si>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</si>
  <si>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</si>
  <si>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</si>
  <si>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</si>
  <si>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</si>
  <si>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</si>
  <si>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</si>
  <si>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</si>
  <si>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</si>
  <si>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</si>
  <si>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</si>
  <si>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</si>
  <si>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</si>
  <si>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</si>
  <si>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</si>
  <si>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</si>
  <si>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</si>
  <si>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</si>
  <si>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</si>
  <si>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</si>
  <si>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</si>
  <si>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</si>
  <si>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</si>
  <si>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</si>
  <si>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</si>
  <si>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</si>
  <si>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</si>
  <si>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</si>
  <si>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</si>
  <si>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</si>
  <si>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</si>
  <si>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</si>
  <si>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</si>
  <si>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</si>
  <si>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</si>
  <si>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</si>
  <si>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</si>
  <si>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</si>
  <si>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</si>
  <si>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</si>
  <si>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</si>
  <si>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</si>
  <si>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</si>
  <si>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</si>
  <si>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</si>
  <si>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</si>
  <si>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</si>
  <si>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</si>
  <si>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</si>
  <si>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</si>
  <si>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</si>
  <si>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</si>
  <si>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</si>
  <si>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</si>
  <si>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</si>
  <si>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</si>
  <si>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</si>
  <si>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</si>
  <si>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</si>
  <si>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</si>
  <si>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</si>
  <si>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</si>
  <si>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</si>
  <si>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</si>
  <si>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</si>
  <si>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</si>
  <si>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</si>
  <si>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</si>
  <si>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</si>
  <si>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</si>
  <si>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</si>
  <si>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</si>
  <si>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</si>
  <si>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</si>
  <si>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</si>
  <si>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</si>
  <si>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</si>
  <si>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</si>
  <si>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</si>
  <si>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</si>
  <si>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</si>
  <si>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</si>
  <si>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</si>
  <si>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</si>
  <si>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</si>
  <si>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</si>
  <si>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</si>
  <si>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</si>
  <si>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</si>
  <si>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</si>
  <si>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</si>
  <si>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</si>
  <si>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</si>
  <si>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</si>
  <si>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</si>
  <si>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</si>
  <si>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</si>
  <si>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</si>
  <si>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</si>
  <si>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</si>
  <si>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</si>
  <si>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</si>
  <si>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</si>
  <si>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</si>
  <si>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</si>
  <si>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</si>
  <si>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</si>
  <si>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</si>
  <si>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</si>
  <si>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</si>
  <si>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</si>
  <si>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</si>
  <si>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</si>
  <si>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</si>
  <si>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</si>
  <si>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</si>
  <si>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</si>
  <si>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</si>
  <si>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</si>
  <si>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</si>
  <si>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</si>
  <si>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</si>
  <si>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</si>
  <si>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</si>
  <si>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</si>
  <si>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</si>
  <si>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</si>
  <si>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</si>
  <si>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</si>
  <si>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</si>
  <si>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</si>
  <si>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</si>
  <si>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</si>
  <si>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</si>
  <si>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</si>
  <si>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</si>
  <si>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</si>
  <si>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</si>
  <si>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</si>
  <si>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</si>
  <si>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</si>
  <si>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</si>
  <si>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</si>
  <si>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</si>
  <si>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</si>
  <si>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</si>
  <si>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</si>
  <si>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</si>
  <si>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</si>
  <si>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</si>
  <si>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</si>
  <si>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</si>
  <si>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</si>
  <si>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</si>
  <si>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</si>
  <si>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</si>
  <si>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</si>
  <si>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</si>
  <si>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</si>
  <si>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</si>
  <si>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</si>
  <si>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</si>
  <si>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</si>
  <si>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</si>
  <si>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</si>
  <si>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</si>
  <si>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</si>
  <si>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</si>
  <si>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</si>
  <si>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</si>
  <si>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</si>
  <si>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</si>
  <si>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</si>
  <si>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</si>
  <si>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</si>
  <si>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</si>
  <si>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</si>
  <si>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</si>
  <si>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</si>
  <si>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</si>
  <si>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</si>
  <si>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</si>
  <si>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</si>
  <si>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</si>
  <si>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</si>
  <si>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</si>
  <si>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</si>
  <si>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</si>
  <si>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</si>
  <si>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</si>
  <si>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</si>
  <si>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</si>
  <si>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</si>
  <si>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</si>
  <si>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</si>
  <si>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</si>
  <si>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</si>
  <si>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</si>
  <si>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</si>
  <si>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</si>
  <si>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</si>
  <si>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</si>
  <si>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</si>
  <si>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</si>
  <si>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</si>
  <si>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</si>
  <si>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</si>
  <si>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</si>
  <si>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</si>
  <si>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</si>
  <si>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</si>
  <si>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</si>
  <si>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</si>
  <si>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</si>
  <si>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</si>
  <si>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</si>
  <si>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</si>
  <si>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</si>
  <si>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</si>
  <si>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</si>
  <si>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</si>
  <si>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</si>
  <si>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</si>
  <si>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</si>
  <si>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</si>
  <si>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</si>
  <si>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</si>
  <si>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</si>
  <si>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</si>
  <si>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</si>
  <si>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</si>
  <si>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</si>
  <si>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</si>
  <si>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</si>
  <si>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</si>
  <si>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</si>
  <si>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</si>
  <si>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</si>
  <si>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</si>
  <si>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</si>
  <si>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</si>
  <si>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</si>
  <si>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</si>
  <si>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</si>
  <si>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</si>
  <si>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</si>
  <si>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</si>
  <si>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</si>
  <si>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</si>
  <si>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</si>
  <si>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</si>
  <si>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</si>
  <si>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</si>
  <si>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</si>
  <si>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</si>
  <si>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</si>
  <si>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</si>
  <si>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</si>
  <si>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</si>
  <si>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</si>
  <si>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</si>
  <si>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</si>
  <si>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</si>
  <si>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</si>
  <si>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</si>
  <si>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</si>
  <si>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</si>
  <si>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</si>
  <si>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</si>
  <si>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</si>
  <si>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</si>
  <si>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</si>
  <si>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</si>
  <si>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</si>
  <si>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</si>
  <si>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</si>
  <si>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</si>
  <si>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</si>
  <si>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</si>
  <si>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</si>
  <si>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</si>
  <si>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</si>
  <si>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</si>
  <si>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</si>
  <si>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</si>
  <si>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</si>
  <si>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</si>
  <si>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</si>
  <si>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</si>
  <si>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</si>
  <si>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</si>
  <si>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</si>
  <si>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</si>
  <si>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</si>
  <si>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</si>
  <si>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</si>
  <si>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</si>
  <si>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</si>
  <si>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</si>
  <si>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</si>
  <si>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</si>
  <si>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</si>
  <si>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</si>
  <si>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</si>
  <si>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</si>
  <si>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</si>
  <si>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</si>
  <si>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</si>
  <si>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</si>
  <si>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</si>
  <si>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</si>
  <si>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</si>
  <si>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</si>
  <si>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</si>
  <si>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</si>
  <si>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</si>
  <si>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</si>
  <si>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</si>
  <si>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</si>
  <si>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</si>
  <si>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</si>
  <si>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</si>
  <si>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</si>
  <si>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</si>
  <si>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</si>
  <si>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</si>
  <si>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</si>
  <si>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</si>
  <si>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</si>
  <si>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</si>
  <si>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</si>
  <si>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</si>
  <si>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</si>
  <si>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</si>
  <si>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</si>
  <si>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</si>
  <si>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</si>
  <si>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</si>
  <si>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</si>
  <si>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</si>
  <si>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</si>
  <si>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</si>
  <si>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</si>
  <si>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</si>
  <si>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</si>
  <si>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</si>
  <si>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</si>
  <si>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</si>
  <si>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</si>
  <si>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</si>
  <si>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</si>
  <si>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</si>
  <si>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</si>
  <si>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</si>
  <si>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</si>
  <si>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</si>
  <si>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</si>
  <si>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</si>
  <si>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</si>
  <si>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</si>
  <si>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</si>
  <si>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</si>
  <si>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</si>
  <si>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</si>
  <si>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</si>
  <si>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</si>
  <si>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</si>
  <si>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</si>
  <si>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</si>
  <si>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</si>
  <si>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</si>
  <si>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</si>
  <si>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</si>
  <si>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</si>
  <si>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</si>
  <si>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</si>
  <si>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</si>
  <si>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</si>
  <si>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</si>
  <si>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</si>
  <si>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</si>
  <si>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</si>
  <si>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</si>
  <si>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</si>
  <si>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</si>
  <si>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</si>
  <si>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</si>
  <si>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</si>
  <si>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</si>
  <si>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</si>
  <si>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</si>
  <si>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</si>
  <si>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</si>
  <si>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</si>
  <si>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</si>
  <si>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</si>
  <si>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</si>
  <si>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</si>
  <si>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</si>
  <si>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</si>
  <si>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</si>
  <si>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</si>
  <si>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</si>
  <si>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</si>
  <si>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</si>
  <si>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</si>
  <si>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</si>
  <si>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</si>
  <si>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</si>
  <si>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</si>
  <si>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</si>
  <si>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</si>
  <si>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</si>
  <si>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</si>
  <si>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</si>
  <si>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</si>
  <si>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</si>
  <si>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</si>
  <si>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</si>
  <si>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</si>
  <si>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</si>
  <si>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</si>
  <si>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</si>
  <si>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</si>
  <si>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</si>
  <si>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</si>
  <si>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</si>
  <si>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</si>
  <si>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</si>
  <si>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</si>
  <si>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</si>
  <si>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</si>
  <si>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</si>
  <si>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</si>
  <si>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</si>
  <si>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</si>
  <si>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</si>
  <si>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</si>
  <si>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</si>
  <si>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</si>
  <si>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</si>
  <si>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</si>
  <si>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</si>
  <si>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</si>
  <si>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</si>
  <si>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</si>
  <si>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</si>
  <si>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</si>
  <si>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</si>
  <si>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</si>
  <si>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</si>
  <si>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</si>
  <si>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</si>
  <si>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</si>
  <si>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</si>
  <si>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</si>
  <si>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</si>
  <si>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</si>
  <si>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</si>
  <si>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</si>
  <si>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</si>
  <si>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</si>
  <si>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</si>
  <si>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</si>
  <si>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</si>
  <si>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</si>
  <si>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</si>
  <si>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</si>
  <si>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</si>
  <si>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</si>
  <si>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</si>
  <si>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</si>
  <si>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</si>
  <si>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</si>
  <si>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</si>
  <si>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</si>
  <si>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</si>
  <si>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</si>
  <si>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</si>
  <si>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</si>
  <si>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</si>
  <si>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</si>
  <si>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</si>
  <si>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</si>
  <si>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</si>
  <si>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</si>
  <si>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</si>
  <si>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</si>
  <si>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</si>
  <si>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</si>
  <si>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</si>
  <si>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</si>
  <si>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</si>
  <si>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</si>
  <si>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</si>
  <si>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</si>
  <si>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</si>
  <si>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</si>
  <si>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</si>
  <si>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</si>
  <si>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</si>
  <si>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</si>
  <si>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</si>
  <si>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</si>
  <si>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</si>
  <si>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</si>
  <si>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</si>
  <si>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</si>
  <si>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</si>
  <si>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</si>
  <si>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</si>
  <si>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</si>
  <si>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</si>
  <si>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</si>
  <si>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</si>
  <si>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</si>
  <si>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</si>
  <si>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</si>
  <si>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</si>
  <si>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</si>
  <si>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</si>
  <si>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</si>
  <si>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</si>
  <si>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</si>
  <si>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</si>
  <si>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</si>
  <si>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</si>
  <si>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</si>
  <si>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</si>
  <si>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</si>
  <si>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</si>
  <si>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</si>
  <si>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</si>
  <si>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</si>
  <si>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</si>
  <si>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</si>
  <si>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</si>
  <si>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</si>
  <si>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</si>
  <si>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</si>
  <si>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</si>
  <si>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</si>
  <si>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</si>
  <si>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</si>
  <si>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</si>
  <si>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</si>
  <si>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</si>
  <si>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</si>
  <si>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</si>
  <si>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</si>
  <si>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</si>
  <si>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</si>
  <si>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</si>
  <si>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</si>
  <si>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</si>
  <si>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</si>
  <si>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</si>
  <si>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</si>
  <si>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</si>
  <si>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</si>
  <si>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</si>
  <si>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</si>
  <si>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</si>
  <si>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</si>
  <si>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</si>
  <si>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</si>
  <si>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</si>
  <si>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</si>
  <si>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</si>
  <si>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</si>
  <si>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</si>
  <si>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</si>
  <si>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</si>
  <si>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</si>
  <si>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</si>
  <si>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</si>
  <si>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</si>
  <si>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</si>
  <si>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</si>
  <si>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</si>
  <si>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</si>
  <si>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</si>
  <si>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</si>
  <si>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</si>
  <si>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</si>
  <si>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</si>
  <si>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</si>
  <si>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</si>
  <si>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</si>
  <si>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</si>
  <si>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</si>
  <si>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</si>
  <si>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</si>
  <si>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</si>
  <si>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</si>
  <si>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</si>
  <si>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</si>
  <si>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</si>
  <si>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</si>
  <si>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</si>
  <si>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</si>
  <si>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</si>
  <si>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</si>
  <si>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</si>
  <si>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</si>
  <si>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</si>
  <si>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</si>
  <si>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</si>
  <si>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</si>
  <si>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</si>
  <si>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</si>
  <si>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</si>
  <si>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</si>
  <si>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</si>
  <si>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</si>
  <si>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</si>
  <si>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</si>
  <si>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</si>
  <si>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</si>
  <si>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</si>
  <si>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</si>
  <si>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</si>
  <si>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</si>
  <si>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</si>
  <si>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</si>
  <si>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</si>
  <si>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</si>
  <si>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</si>
  <si>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</si>
  <si>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</si>
  <si>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</si>
  <si>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</si>
  <si>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</si>
  <si>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</si>
  <si>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</si>
  <si>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</si>
  <si>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</si>
  <si>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</si>
  <si>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</si>
  <si>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</si>
  <si>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</si>
  <si>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</si>
  <si>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</si>
  <si>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</si>
  <si>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</si>
  <si>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</si>
  <si>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</si>
  <si>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</si>
  <si>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</si>
  <si>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</si>
  <si>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</si>
  <si>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</si>
  <si>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</si>
  <si>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</si>
  <si>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</si>
  <si>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</si>
  <si>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</si>
  <si>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</si>
  <si>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</si>
  <si>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</si>
  <si>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</si>
  <si>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</si>
  <si>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</si>
  <si>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</si>
  <si>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</si>
  <si>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</si>
  <si>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</si>
  <si>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</si>
  <si>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</si>
  <si>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</si>
  <si>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</si>
  <si>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</si>
  <si>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</si>
  <si>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</si>
  <si>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</si>
  <si>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</si>
  <si>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</si>
  <si>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</si>
  <si>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</si>
  <si>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</si>
  <si>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</si>
  <si>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</si>
  <si>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</si>
  <si>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</si>
  <si>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</si>
  <si>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</si>
  <si>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</si>
  <si>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</si>
  <si>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</si>
  <si>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</si>
  <si>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</si>
  <si>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</si>
  <si>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</si>
  <si>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</si>
  <si>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</si>
  <si>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</si>
  <si>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</si>
  <si>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</si>
  <si>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</si>
  <si>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</si>
  <si>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</si>
  <si>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</si>
  <si>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</si>
  <si>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</si>
  <si>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</si>
  <si>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</si>
  <si>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</si>
  <si>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</si>
  <si>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</si>
  <si>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</si>
  <si>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</si>
  <si>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</si>
  <si>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</si>
  <si>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</si>
  <si>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</si>
  <si>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</si>
  <si>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</si>
  <si>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</si>
  <si>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</si>
  <si>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</si>
  <si>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</si>
  <si>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</si>
  <si>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</si>
  <si>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</si>
  <si>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</si>
  <si>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</si>
  <si>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</si>
  <si>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</si>
  <si>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</si>
  <si>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</si>
  <si>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</si>
  <si>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</si>
  <si>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</si>
  <si>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</si>
  <si>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</si>
  <si>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</si>
  <si>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</si>
  <si>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</si>
  <si>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</si>
  <si>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</si>
  <si>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</si>
  <si>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</si>
  <si>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</si>
  <si>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</si>
  <si>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</si>
  <si>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</si>
  <si>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</si>
  <si>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</si>
  <si>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</si>
  <si>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</si>
  <si>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</si>
  <si>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</si>
  <si>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</si>
  <si>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</si>
  <si>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</si>
  <si>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</si>
  <si>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</si>
  <si>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</si>
  <si>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</si>
  <si>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</si>
  <si>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</si>
  <si>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</si>
  <si>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</si>
  <si>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</si>
  <si>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</si>
  <si>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</si>
  <si>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</si>
  <si>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</si>
  <si>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</si>
  <si>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</si>
  <si>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</si>
  <si>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</si>
  <si>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</si>
  <si>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</si>
  <si>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</si>
  <si>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</si>
  <si>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</si>
  <si>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</si>
  <si>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</si>
  <si>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</si>
  <si>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</si>
  <si>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</si>
  <si>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</si>
  <si>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</si>
  <si>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</si>
  <si>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</si>
  <si>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</si>
  <si>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</si>
  <si>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</si>
  <si>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</si>
  <si>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</si>
  <si>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</si>
  <si>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</si>
  <si>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</si>
  <si>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</si>
  <si>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</si>
  <si>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</si>
  <si>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</si>
  <si>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</si>
  <si>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</si>
  <si>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</si>
  <si>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</si>
  <si>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</si>
  <si>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</si>
  <si>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</si>
  <si>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</si>
  <si>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</si>
  <si>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</si>
  <si>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</si>
  <si>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</si>
  <si>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</si>
  <si>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</si>
  <si>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</si>
  <si>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</si>
  <si>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</si>
  <si>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</si>
  <si>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</si>
  <si>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</si>
  <si>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</si>
  <si>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</si>
  <si>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</si>
  <si>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</si>
  <si>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</si>
  <si>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</si>
  <si>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</si>
  <si>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</si>
  <si>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</si>
  <si>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</si>
  <si>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</si>
  <si>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</si>
  <si>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</si>
  <si>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</si>
  <si>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</si>
  <si>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</si>
  <si>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</si>
  <si>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</si>
  <si>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</si>
  <si>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</si>
  <si>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</si>
  <si>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</si>
  <si>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</si>
  <si>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</si>
  <si>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</si>
  <si>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</si>
  <si>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</si>
  <si>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</si>
  <si>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</si>
  <si>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</si>
  <si>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</si>
  <si>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</si>
  <si>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</si>
  <si>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</si>
  <si>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</si>
  <si>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</si>
  <si>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</si>
  <si>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</si>
  <si>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</si>
  <si>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</si>
  <si>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</si>
  <si>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</si>
  <si>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</si>
  <si>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</si>
  <si>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</si>
  <si>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</si>
  <si>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</si>
  <si>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</si>
  <si>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</si>
  <si>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</si>
  <si>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</si>
  <si>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</si>
  <si>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</si>
  <si>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</si>
  <si>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</si>
  <si>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</si>
  <si>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</si>
  <si>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</si>
  <si>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</si>
  <si>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</si>
  <si>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</si>
  <si>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</si>
  <si>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</si>
  <si>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</si>
  <si>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</si>
  <si>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</si>
  <si>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</si>
  <si>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</si>
  <si>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</si>
  <si>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</si>
  <si>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</si>
  <si>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</si>
  <si>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</si>
  <si>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</si>
  <si>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</si>
  <si>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</si>
  <si>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</si>
  <si>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</si>
  <si>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</si>
  <si>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</si>
  <si>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</si>
  <si>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</si>
  <si>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</si>
  <si>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</si>
  <si>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</si>
  <si>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</si>
  <si>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</si>
  <si>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</si>
  <si>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</si>
  <si>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</si>
  <si>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</si>
  <si>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</si>
  <si>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</si>
  <si>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</si>
  <si>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</si>
  <si>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</si>
  <si>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</si>
  <si>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</si>
  <si>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</si>
  <si>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</si>
  <si>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</si>
  <si>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</si>
  <si>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</si>
  <si>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</si>
  <si>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</si>
  <si>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</si>
  <si>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</si>
  <si>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</si>
  <si>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</si>
  <si>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</si>
  <si>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</si>
  <si>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</si>
  <si>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</si>
  <si>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</si>
  <si>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</si>
  <si>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</si>
  <si>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</si>
  <si>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</si>
  <si>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</si>
  <si>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</si>
  <si>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</si>
  <si>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</si>
  <si>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</si>
  <si>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</si>
  <si>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</si>
  <si>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</si>
  <si>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</si>
  <si>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</si>
  <si>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</si>
  <si>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</si>
  <si>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</si>
  <si>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</si>
  <si>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</si>
  <si>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</si>
  <si>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</si>
  <si>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</si>
  <si>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</si>
  <si>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</si>
  <si>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</si>
  <si>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</si>
  <si>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</si>
  <si>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</si>
  <si>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</si>
  <si>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</si>
  <si>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</si>
  <si>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</si>
  <si>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</si>
  <si>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</si>
  <si>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</si>
  <si>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</si>
  <si>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</si>
  <si>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</si>
  <si>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</si>
  <si>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</si>
  <si>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</si>
  <si>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</si>
  <si>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</si>
  <si>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</si>
  <si>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</si>
  <si>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</si>
  <si>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</si>
  <si>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</si>
  <si>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</si>
  <si>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</si>
  <si>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</si>
  <si>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</si>
  <si>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</si>
  <si>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</si>
  <si>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</si>
  <si>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</si>
  <si>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</si>
  <si>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</si>
  <si>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</si>
  <si>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</si>
  <si>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</si>
  <si>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</si>
  <si>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</si>
  <si>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</si>
  <si>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</si>
  <si>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</si>
  <si>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</si>
  <si>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</si>
  <si>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</si>
  <si>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</si>
  <si>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</si>
  <si>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</si>
  <si>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</si>
  <si>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</si>
  <si>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</si>
  <si>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</si>
  <si>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</si>
  <si>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</si>
  <si>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</si>
  <si>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</si>
  <si>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</si>
  <si>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</si>
  <si>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</si>
  <si>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</si>
  <si>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</si>
  <si>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</si>
  <si>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</si>
  <si>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</si>
  <si>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</si>
  <si>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</si>
  <si>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</si>
  <si>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</si>
  <si>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</si>
  <si>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</si>
  <si>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</si>
  <si>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</si>
  <si>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</si>
  <si>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</si>
  <si>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</si>
  <si>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</si>
  <si>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</si>
  <si>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</si>
  <si>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</si>
  <si>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</si>
  <si>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</si>
  <si>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</si>
  <si>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</si>
  <si>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</si>
  <si>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</si>
  <si>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</si>
  <si>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</si>
  <si>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</si>
  <si>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</si>
  <si>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</si>
  <si>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</si>
  <si>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</si>
  <si>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</si>
  <si>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</si>
  <si>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</si>
  <si>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</si>
  <si>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</si>
  <si>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</si>
  <si>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</si>
  <si>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</si>
  <si>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</si>
  <si>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</si>
  <si>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</si>
  <si>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</si>
  <si>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</si>
  <si>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</si>
  <si>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</si>
  <si>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</si>
  <si>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</si>
  <si>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</si>
  <si>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</si>
  <si>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</si>
  <si>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</si>
  <si>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</si>
  <si>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</si>
  <si>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</si>
  <si>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</si>
  <si>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</si>
  <si>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</si>
  <si>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</si>
  <si>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</si>
  <si>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</si>
  <si>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</si>
  <si>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</si>
  <si>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</si>
  <si>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</si>
  <si>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</si>
  <si>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</si>
  <si>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</si>
  <si>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</si>
  <si>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</si>
  <si>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</si>
  <si>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</si>
  <si>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</si>
  <si>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</si>
  <si>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</si>
  <si>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</si>
  <si>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</si>
  <si>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</si>
  <si>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</si>
  <si>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</si>
  <si>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</si>
  <si>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</si>
  <si>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</si>
  <si>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</si>
  <si>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</si>
  <si>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</si>
  <si>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</si>
  <si>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</si>
  <si>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</si>
  <si>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</si>
  <si>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</si>
  <si>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</si>
  <si>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</si>
  <si>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</si>
  <si>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</si>
  <si>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</si>
  <si>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</si>
  <si>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</si>
  <si>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</si>
  <si>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</si>
  <si>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</si>
  <si>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</si>
  <si>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</si>
  <si>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</si>
  <si>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</si>
  <si>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</si>
  <si>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</si>
  <si>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</si>
  <si>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</si>
  <si>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</si>
  <si>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</si>
  <si>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</si>
  <si>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</si>
  <si>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</si>
  <si>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</si>
  <si>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</si>
  <si>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</si>
  <si>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</si>
  <si>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</si>
  <si>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</si>
  <si>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</si>
  <si>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</si>
  <si>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</si>
  <si>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</si>
  <si>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</si>
  <si>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</si>
  <si>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</si>
  <si>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</si>
  <si>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</si>
  <si>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</si>
  <si>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</si>
  <si>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</si>
  <si>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</si>
  <si>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</si>
  <si>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</si>
  <si>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</si>
  <si>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</si>
  <si>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</si>
  <si>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</si>
  <si>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</si>
  <si>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</si>
  <si>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</si>
  <si>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</si>
  <si>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</si>
  <si>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</si>
  <si>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</si>
  <si>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</si>
  <si>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</si>
  <si>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</si>
  <si>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</si>
  <si>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</si>
  <si>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</si>
  <si>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</si>
  <si>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</si>
  <si>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</si>
  <si>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</si>
  <si>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</si>
  <si>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</si>
  <si>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</si>
  <si>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</si>
  <si>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</si>
  <si>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</si>
  <si>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</si>
  <si>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</si>
  <si>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</si>
  <si>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</si>
  <si>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</si>
  <si>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</si>
  <si>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</si>
  <si>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</si>
  <si>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</si>
  <si>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</si>
  <si>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</si>
  <si>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</si>
  <si>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</si>
  <si>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</si>
  <si>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</si>
  <si>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</si>
  <si>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</si>
  <si>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</si>
  <si>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</si>
  <si>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</si>
  <si>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</si>
  <si>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</si>
  <si>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</si>
  <si>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</si>
  <si>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</si>
  <si>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</si>
  <si>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</si>
  <si>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</si>
  <si>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</si>
  <si>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</si>
  <si>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</si>
  <si>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</si>
  <si>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</si>
  <si>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</si>
  <si>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</si>
  <si>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</si>
  <si>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</si>
  <si>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</si>
  <si>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</si>
  <si>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</si>
  <si>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</si>
  <si>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</si>
  <si>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</si>
  <si>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</si>
  <si>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</si>
  <si>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</si>
  <si>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</si>
  <si>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</si>
  <si>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</si>
  <si>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</si>
  <si>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</si>
  <si>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</si>
  <si>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</si>
  <si>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</si>
  <si>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</si>
  <si>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</si>
  <si>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</si>
  <si>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</si>
  <si>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</si>
  <si>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</si>
  <si>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</si>
  <si>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</si>
  <si>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</si>
  <si>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</si>
  <si>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</si>
  <si>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</si>
  <si>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</si>
  <si>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</si>
  <si>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</si>
  <si>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</si>
  <si>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</si>
  <si>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</si>
  <si>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</si>
  <si>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</si>
  <si>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</si>
  <si>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</si>
  <si>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</si>
  <si>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</si>
  <si>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</si>
  <si>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</si>
  <si>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</si>
  <si>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</si>
  <si>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</si>
  <si>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</si>
  <si>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</si>
  <si>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</si>
  <si>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</si>
  <si>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</si>
  <si>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</si>
  <si>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</si>
  <si>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</si>
  <si>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</si>
  <si>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</si>
  <si>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</si>
  <si>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</si>
  <si>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</si>
  <si>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</si>
  <si>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</si>
  <si>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</si>
  <si>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</si>
  <si>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</si>
  <si>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</si>
  <si>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</si>
  <si>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</si>
  <si>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</si>
  <si>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</si>
  <si>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</si>
  <si>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</si>
  <si>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</si>
  <si>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</si>
  <si>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</si>
  <si>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</si>
  <si>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</si>
  <si>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</si>
  <si>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</si>
  <si>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</si>
  <si>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</si>
  <si>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</si>
  <si>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</si>
  <si>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</si>
  <si>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</si>
  <si>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</si>
  <si>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</si>
  <si>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</si>
  <si>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</si>
  <si>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</si>
  <si>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</si>
  <si>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</si>
  <si>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</si>
  <si>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</si>
  <si>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</si>
  <si>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</si>
  <si>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</si>
  <si>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</si>
  <si>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</si>
  <si>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</si>
  <si>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</si>
  <si>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</si>
  <si>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</si>
  <si>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</si>
  <si>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</si>
  <si>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</si>
  <si>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</si>
  <si>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</si>
  <si>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</si>
  <si>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</si>
  <si>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</si>
  <si>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</si>
  <si>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</si>
  <si>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</si>
  <si>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</si>
  <si>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</si>
  <si>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</si>
  <si>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</si>
  <si>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</si>
  <si>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</si>
  <si>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</si>
  <si>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</si>
  <si>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</si>
  <si>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</si>
  <si>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</si>
  <si>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</si>
  <si>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</si>
  <si>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</si>
  <si>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</si>
  <si>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</si>
  <si>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</si>
  <si>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</si>
  <si>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</si>
  <si>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</si>
  <si>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</si>
  <si>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</si>
  <si>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</si>
  <si>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</si>
  <si>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</si>
  <si>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</si>
  <si>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</si>
  <si>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</si>
  <si>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</si>
  <si>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</si>
  <si>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</si>
  <si>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</si>
  <si>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</si>
  <si>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</si>
  <si>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</si>
  <si>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</si>
  <si>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</si>
  <si>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</si>
  <si>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</si>
  <si>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</si>
  <si>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</si>
  <si>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</si>
  <si>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</si>
  <si>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</si>
  <si>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</si>
  <si>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</si>
  <si>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</si>
  <si>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</si>
  <si>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</si>
  <si>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</si>
  <si>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</si>
  <si>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</si>
  <si>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</si>
  <si>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</si>
  <si>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</si>
  <si>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</si>
  <si>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</si>
  <si>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</si>
  <si>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</si>
  <si>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</si>
  <si>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</si>
  <si>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</si>
  <si>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</si>
  <si>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</si>
  <si>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</si>
  <si>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</si>
  <si>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</si>
  <si>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</si>
  <si>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</si>
  <si>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</si>
  <si>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</si>
  <si>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</si>
  <si>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</si>
  <si>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</si>
  <si>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</si>
  <si>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</si>
  <si>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</si>
  <si>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</si>
  <si>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</si>
  <si>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</si>
  <si>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</si>
  <si>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</si>
  <si>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</si>
  <si>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</si>
  <si>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</si>
  <si>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</si>
  <si>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</si>
  <si>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</si>
  <si>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</si>
  <si>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</si>
  <si>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</si>
  <si>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</si>
  <si>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</si>
  <si>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</si>
  <si>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</si>
  <si>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</si>
  <si>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</si>
  <si>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</si>
  <si>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</si>
  <si>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</si>
  <si>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</si>
  <si>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</si>
  <si>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</si>
  <si>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</si>
  <si>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</si>
  <si>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</si>
  <si>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</si>
  <si>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</si>
  <si>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</si>
  <si>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</si>
  <si>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</si>
  <si>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</si>
  <si>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</si>
  <si>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</si>
  <si>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</si>
  <si>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</si>
  <si>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</si>
  <si>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</si>
  <si>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</si>
  <si>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</si>
  <si>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</si>
  <si>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</si>
  <si>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</si>
  <si>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</si>
  <si>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</si>
  <si>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</si>
  <si>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</si>
  <si>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</si>
  <si>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</si>
  <si>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</si>
  <si>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</si>
  <si>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</si>
  <si>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</si>
  <si>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</si>
  <si>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</si>
  <si>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</si>
  <si>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</si>
  <si>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</si>
  <si>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</si>
  <si>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</si>
  <si>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</si>
  <si>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</si>
  <si>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</si>
  <si>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</si>
  <si>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</si>
  <si>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</si>
  <si>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</si>
  <si>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</si>
  <si>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</si>
  <si>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</si>
  <si>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</si>
  <si>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</si>
  <si>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</si>
  <si>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</si>
  <si>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</si>
  <si>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</si>
  <si>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</si>
  <si>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</si>
  <si>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</si>
  <si>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</si>
  <si>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</si>
  <si>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</si>
  <si>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</si>
  <si>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</si>
  <si>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</si>
  <si>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</si>
  <si>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</si>
  <si>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</si>
  <si>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</si>
  <si>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</si>
  <si>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</si>
  <si>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</si>
  <si>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</si>
  <si>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</si>
  <si>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</si>
  <si>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</si>
  <si>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</si>
  <si>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</si>
  <si>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</si>
  <si>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</si>
  <si>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</si>
  <si>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</si>
  <si>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</si>
  <si>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</si>
  <si>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</si>
  <si>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</si>
  <si>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</si>
  <si>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</si>
  <si>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</si>
  <si>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</si>
  <si>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</si>
  <si>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</si>
  <si>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</si>
  <si>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</si>
  <si>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</si>
  <si>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</si>
  <si>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</si>
  <si>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</si>
  <si>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</si>
  <si>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</si>
  <si>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</si>
  <si>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</si>
  <si>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</si>
  <si>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</si>
  <si>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</si>
  <si>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</si>
  <si>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</si>
  <si>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</si>
  <si>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</si>
  <si>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</si>
  <si>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</si>
  <si>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</si>
  <si>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</si>
  <si>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</si>
  <si>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</si>
  <si>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</si>
  <si>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</si>
  <si>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</si>
  <si>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</si>
  <si>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</si>
  <si>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</si>
  <si>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</si>
  <si>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</si>
  <si>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</si>
  <si>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</si>
  <si>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</si>
  <si>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</si>
  <si>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</si>
  <si>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</si>
  <si>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</si>
  <si>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</si>
  <si>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</si>
  <si>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</si>
  <si>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</si>
  <si>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</si>
  <si>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</si>
  <si>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</si>
  <si>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</si>
  <si>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</si>
  <si>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</si>
  <si>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</si>
  <si>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</si>
  <si>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</si>
  <si>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</si>
  <si>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</si>
  <si>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</si>
  <si>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</si>
  <si>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</si>
  <si>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</si>
  <si>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</si>
  <si>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</si>
  <si>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</si>
  <si>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</si>
  <si>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</si>
  <si>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</si>
  <si>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</si>
  <si>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</si>
  <si>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</si>
  <si>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</si>
  <si>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</si>
  <si>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</si>
  <si>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</si>
  <si>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</si>
  <si>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</si>
  <si>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</si>
  <si>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</si>
  <si>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</si>
  <si>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</si>
  <si>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</si>
  <si>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</si>
  <si>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</si>
  <si>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</si>
  <si>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</si>
  <si>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</si>
  <si>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</si>
  <si>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</si>
  <si>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</si>
  <si>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</si>
  <si>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</si>
  <si>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</si>
  <si>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</si>
  <si>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</si>
  <si>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</si>
  <si>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</si>
  <si>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</si>
  <si>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</si>
  <si>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</si>
  <si>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</si>
  <si>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</si>
  <si>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</si>
  <si>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</si>
  <si>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</si>
  <si>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</si>
  <si>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</si>
  <si>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</si>
  <si>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</si>
  <si>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</si>
  <si>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</si>
  <si>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</si>
  <si>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</si>
  <si>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</si>
  <si>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</si>
  <si>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</si>
  <si>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</si>
  <si>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</si>
  <si>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</si>
  <si>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</si>
  <si>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</si>
  <si>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</si>
  <si>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</si>
  <si>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</si>
  <si>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</si>
  <si>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</si>
  <si>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</si>
  <si>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</si>
  <si>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</si>
  <si>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</si>
  <si>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</si>
  <si>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</si>
  <si>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</si>
  <si>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</si>
  <si>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</si>
  <si>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</si>
  <si>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</si>
  <si>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</si>
  <si>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</si>
  <si>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</si>
  <si>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</si>
  <si>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</si>
  <si>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</si>
  <si>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</si>
  <si>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</si>
  <si>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</si>
  <si>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</si>
  <si>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</si>
  <si>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</si>
  <si>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</si>
  <si>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</si>
  <si>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</si>
  <si>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</si>
  <si>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</si>
  <si>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</si>
  <si>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</si>
  <si>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</si>
  <si>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</si>
  <si>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</si>
  <si>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</si>
  <si>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</si>
  <si>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</si>
  <si>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</si>
  <si>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</si>
  <si>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</si>
  <si>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</si>
  <si>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</si>
  <si>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</si>
  <si>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</si>
  <si>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</si>
  <si>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</si>
  <si>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</si>
  <si>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</si>
  <si>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</si>
  <si>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</si>
  <si>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</si>
  <si>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</si>
  <si>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</si>
  <si>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</si>
  <si>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</si>
  <si>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</si>
  <si>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</si>
  <si>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</si>
  <si>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</si>
  <si>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</si>
  <si>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</si>
  <si>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</si>
  <si>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</si>
  <si>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</si>
  <si>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</si>
  <si>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</si>
  <si>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</si>
  <si>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</si>
  <si>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</si>
  <si>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</si>
  <si>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</si>
  <si>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</si>
  <si>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</si>
  <si>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</si>
  <si>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</si>
  <si>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</si>
  <si>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</si>
  <si>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</si>
  <si>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</si>
  <si>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</si>
  <si>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</si>
  <si>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</si>
  <si>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</si>
  <si>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</si>
  <si>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</si>
  <si>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</si>
  <si>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</si>
  <si>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</si>
  <si>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</si>
  <si>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</si>
  <si>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</si>
  <si>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</si>
  <si>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</si>
  <si>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</si>
  <si>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</si>
  <si>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</si>
  <si>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</si>
  <si>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</si>
  <si>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</si>
  <si>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</si>
  <si>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</si>
  <si>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</si>
  <si>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</si>
  <si>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</si>
  <si>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</si>
  <si>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</si>
  <si>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</si>
  <si>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</si>
  <si>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</si>
  <si>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</si>
  <si>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</si>
  <si>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</si>
  <si>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</si>
  <si>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</si>
  <si>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</si>
  <si>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</si>
  <si>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</si>
  <si>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</si>
  <si>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</si>
  <si>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</si>
  <si>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</si>
  <si>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</si>
  <si>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</si>
  <si>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</si>
  <si>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</si>
  <si>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</si>
  <si>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</si>
  <si>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</si>
  <si>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</si>
  <si>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</si>
  <si>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</si>
  <si>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</si>
  <si>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</si>
  <si>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</si>
  <si>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</si>
  <si>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</si>
  <si>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</si>
  <si>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</si>
  <si>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</si>
  <si>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</si>
  <si>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</si>
  <si>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</si>
  <si>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</si>
  <si>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</si>
  <si>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</si>
  <si>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</si>
  <si>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</si>
  <si>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</si>
  <si>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</si>
  <si>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</si>
  <si>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</si>
  <si>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</si>
  <si>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</si>
  <si>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</si>
  <si>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</si>
  <si>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</si>
  <si>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</si>
  <si>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</si>
  <si>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</si>
  <si>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</si>
  <si>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</si>
  <si>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</si>
  <si>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</si>
  <si>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</si>
  <si>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</si>
  <si>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</si>
  <si>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</si>
  <si>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</si>
  <si>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</si>
  <si>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</si>
  <si>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</si>
  <si>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</si>
  <si>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</si>
  <si>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</si>
  <si>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</si>
  <si>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</si>
  <si>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</si>
  <si>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</si>
  <si>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</si>
  <si>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</si>
  <si>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</si>
  <si>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</si>
  <si>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</si>
  <si>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</si>
  <si>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</si>
  <si>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</si>
  <si>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</si>
  <si>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</si>
  <si>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</si>
  <si>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</si>
  <si>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</si>
  <si>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</si>
  <si>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</si>
  <si>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</si>
  <si>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</si>
  <si>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</si>
  <si>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</si>
  <si>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</si>
  <si>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</si>
  <si>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</si>
  <si>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</si>
  <si>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</si>
  <si>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</si>
  <si>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</si>
  <si>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</si>
  <si>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</si>
  <si>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</si>
  <si>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</si>
  <si>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</si>
  <si>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</si>
  <si>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</si>
  <si>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</si>
  <si>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</si>
  <si>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</si>
  <si>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</si>
  <si>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</si>
  <si>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</si>
  <si>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</si>
  <si>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</si>
  <si>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</si>
  <si>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</si>
  <si>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</si>
  <si>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</si>
  <si>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</si>
  <si>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</si>
  <si>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</si>
  <si>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</si>
  <si>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</si>
  <si>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</si>
  <si>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</si>
  <si>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</si>
  <si>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</si>
  <si>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</si>
  <si>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</si>
  <si>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</si>
  <si>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</si>
  <si>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</si>
  <si>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</si>
  <si>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</si>
  <si>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</si>
  <si>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</si>
  <si>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</si>
  <si>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</si>
  <si>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</si>
  <si>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</si>
  <si>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</si>
  <si>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</si>
  <si>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</si>
  <si>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</si>
  <si>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</si>
  <si>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</si>
  <si>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</si>
  <si>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</si>
  <si>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</si>
  <si>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</si>
  <si>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</si>
  <si>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</si>
  <si>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</si>
  <si>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</si>
  <si>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</si>
  <si>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</si>
  <si>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</si>
  <si>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</si>
  <si>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</si>
  <si>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</si>
  <si>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</si>
  <si>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</si>
  <si>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</si>
  <si>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</si>
  <si>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</si>
  <si>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</si>
  <si>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</si>
  <si>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</si>
  <si>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</si>
  <si>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</si>
  <si>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</si>
  <si>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</si>
  <si>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</si>
  <si>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</si>
  <si>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</si>
  <si>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</si>
  <si>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</si>
  <si>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</si>
  <si>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</si>
  <si>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</si>
  <si>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</si>
  <si>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</si>
  <si>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</si>
  <si>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</si>
  <si>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</si>
  <si>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</si>
  <si>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</si>
  <si>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</si>
  <si>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</si>
  <si>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</si>
  <si>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</si>
  <si>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</si>
  <si>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</si>
  <si>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</si>
  <si>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</si>
  <si>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</si>
  <si>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</si>
  <si>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</si>
  <si>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</si>
  <si>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</si>
  <si>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</si>
  <si>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</si>
  <si>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</si>
  <si>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</si>
  <si>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</si>
  <si>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</si>
  <si>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</si>
  <si>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</si>
  <si>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</si>
  <si>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</si>
  <si>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</si>
  <si>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</si>
  <si>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</si>
  <si>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</si>
  <si>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</si>
  <si>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</si>
  <si>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</si>
  <si>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</si>
  <si>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</si>
  <si>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</si>
  <si>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</si>
  <si>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</si>
  <si>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</si>
  <si>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</si>
  <si>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</si>
  <si>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</si>
  <si>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</si>
  <si>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</si>
  <si>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</si>
  <si>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</si>
  <si>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</si>
  <si>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</si>
  <si>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</si>
  <si>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</si>
  <si>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</si>
  <si>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</si>
  <si>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</si>
  <si>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</si>
  <si>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</si>
  <si>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</si>
  <si>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</si>
  <si>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</si>
  <si>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</si>
  <si>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</si>
  <si>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</si>
  <si>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</si>
  <si>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</si>
  <si>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</si>
  <si>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</si>
  <si>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</si>
  <si>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</si>
  <si>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</si>
  <si>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</si>
  <si>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</si>
  <si>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</si>
  <si>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</si>
  <si>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</si>
  <si>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</si>
  <si>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</si>
  <si>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</si>
  <si>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</si>
  <si>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</si>
  <si>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</si>
  <si>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</si>
  <si>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</si>
  <si>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</si>
  <si>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</si>
  <si>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</si>
  <si>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</si>
  <si>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</si>
  <si>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</si>
  <si>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</si>
  <si>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</si>
  <si>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</si>
  <si>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</si>
  <si>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</si>
  <si>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</si>
  <si>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</si>
  <si>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</si>
  <si>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</si>
  <si>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</si>
  <si>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</si>
  <si>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</si>
  <si>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</si>
  <si>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</si>
  <si>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</si>
  <si>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</si>
  <si>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</si>
  <si>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</si>
  <si>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</si>
  <si>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</si>
  <si>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</si>
  <si>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</si>
  <si>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</si>
  <si>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</si>
  <si>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</si>
  <si>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</si>
  <si>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</si>
  <si>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</si>
  <si>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</si>
  <si>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</si>
  <si>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</si>
  <si>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</si>
  <si>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</si>
  <si>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</si>
  <si>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</si>
  <si>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</si>
  <si>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</si>
  <si>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</si>
  <si>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</si>
  <si>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</si>
  <si>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</si>
  <si>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</si>
  <si>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</si>
  <si>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</si>
  <si>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</si>
  <si>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</si>
  <si>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</si>
  <si>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</si>
  <si>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</si>
  <si>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</si>
  <si>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</si>
  <si>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</si>
  <si>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</si>
  <si>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</si>
  <si>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</si>
  <si>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</si>
  <si>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</si>
  <si>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</si>
  <si>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</si>
  <si>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</si>
  <si>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</si>
  <si>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</si>
  <si>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</si>
  <si>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</si>
  <si>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</si>
  <si>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</si>
  <si>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</si>
  <si>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</si>
  <si>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</si>
  <si>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</si>
  <si>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</si>
  <si>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</si>
  <si>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</si>
  <si>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</si>
  <si>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</si>
  <si>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</si>
  <si>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</si>
  <si>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</si>
  <si>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</si>
  <si>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</si>
  <si>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</si>
  <si>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</si>
  <si>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</si>
  <si>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</si>
  <si>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</si>
  <si>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</si>
  <si>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</si>
  <si>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</si>
  <si>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</si>
  <si>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</si>
  <si>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</si>
  <si>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</si>
  <si>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</si>
  <si>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</si>
  <si>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</si>
  <si>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</si>
  <si>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</si>
  <si>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</si>
  <si>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</si>
  <si>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</si>
  <si>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</si>
  <si>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</si>
  <si>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</si>
  <si>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</si>
  <si>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</si>
  <si>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</si>
  <si>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</si>
  <si>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</si>
  <si>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</si>
  <si>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</si>
  <si>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</si>
  <si>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</si>
  <si>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</si>
  <si>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</si>
  <si>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</si>
  <si>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</si>
  <si>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</si>
  <si>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</si>
  <si>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</si>
  <si>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</si>
  <si>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</si>
  <si>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</si>
  <si>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</si>
  <si>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</si>
  <si>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</si>
  <si>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</si>
  <si>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</si>
  <si>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</si>
  <si>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</si>
  <si>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</si>
  <si>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</si>
  <si>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</si>
  <si>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</si>
  <si>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</si>
  <si>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</si>
  <si>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</si>
  <si>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</si>
  <si>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</si>
  <si>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</si>
  <si>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</si>
  <si>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</si>
  <si>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</si>
  <si>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</si>
  <si>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</si>
  <si>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</si>
  <si>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</si>
  <si>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</si>
  <si>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</si>
  <si>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</si>
  <si>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</si>
  <si>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</si>
  <si>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</si>
  <si>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</si>
  <si>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</si>
  <si>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</si>
  <si>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</si>
  <si>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</si>
  <si>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</si>
  <si>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</si>
  <si>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</si>
  <si>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</si>
  <si>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</si>
  <si>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</si>
  <si>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</si>
  <si>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</si>
  <si>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</si>
  <si>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</si>
  <si>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</si>
  <si>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</si>
  <si>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</si>
  <si>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</si>
  <si>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</si>
  <si>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</si>
  <si>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</si>
  <si>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</si>
  <si>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</si>
  <si>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</si>
  <si>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</si>
  <si>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</si>
  <si>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</si>
  <si>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</si>
  <si>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</si>
  <si>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</si>
  <si>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</si>
  <si>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</si>
  <si>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</si>
  <si>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</si>
  <si>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</si>
  <si>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</si>
  <si>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</si>
  <si>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</si>
  <si>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</si>
  <si>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</si>
  <si>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</si>
  <si>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</si>
  <si>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</si>
  <si>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</si>
  <si>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</si>
  <si>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</si>
  <si>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</si>
  <si>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</si>
  <si>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</si>
  <si>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</si>
  <si>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</si>
  <si>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</si>
  <si>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</si>
  <si>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</si>
  <si>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</si>
  <si>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</si>
  <si>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</si>
  <si>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</si>
  <si>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</si>
  <si>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</si>
  <si>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</si>
  <si>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</si>
  <si>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</si>
  <si>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</si>
  <si>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</si>
  <si>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</si>
  <si>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</si>
  <si>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</si>
  <si>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</si>
  <si>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</si>
  <si>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</si>
  <si>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</si>
  <si>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</si>
  <si>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</si>
  <si>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</si>
  <si>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</si>
  <si>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</si>
  <si>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</si>
  <si>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</si>
  <si>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</si>
  <si>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</si>
  <si>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</si>
  <si>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</si>
  <si>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</si>
  <si>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</si>
  <si>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</si>
  <si>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</si>
  <si>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</si>
  <si>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</si>
  <si>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</si>
  <si>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</si>
  <si>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</si>
  <si>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</si>
  <si>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</si>
  <si>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</si>
  <si>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</si>
  <si>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</si>
  <si>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</si>
  <si>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</si>
  <si>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</si>
  <si>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</si>
  <si>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</si>
  <si>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</si>
  <si>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</si>
  <si>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</si>
  <si>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</si>
  <si>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</si>
  <si>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</si>
  <si>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</si>
  <si>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</si>
  <si>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</si>
  <si>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</si>
  <si>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</si>
  <si>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</si>
  <si>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</si>
  <si>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</si>
  <si>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</si>
  <si>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</si>
  <si>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</si>
  <si>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</si>
  <si>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</si>
  <si>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</si>
  <si>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</si>
  <si>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</si>
  <si>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</si>
  <si>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</si>
  <si>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</si>
  <si>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</si>
  <si>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</si>
  <si>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</si>
  <si>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</si>
  <si>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</si>
  <si>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</si>
  <si>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</si>
  <si>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</si>
  <si>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</si>
  <si>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</si>
  <si>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</si>
  <si>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</si>
  <si>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</si>
  <si>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</si>
  <si>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</si>
  <si>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</si>
  <si>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</si>
  <si>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</si>
  <si>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</si>
  <si>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</si>
  <si>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</si>
  <si>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</si>
  <si>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</si>
  <si>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</si>
  <si>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</si>
  <si>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</si>
  <si>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</si>
  <si>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</si>
  <si>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</si>
  <si>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</si>
  <si>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</si>
  <si>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</si>
  <si>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</si>
  <si>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</si>
  <si>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</si>
  <si>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</si>
  <si>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</si>
  <si>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</si>
  <si>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</si>
  <si>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</si>
  <si>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</si>
  <si>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</si>
  <si>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</si>
  <si>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</si>
  <si>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</si>
  <si>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</si>
  <si>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</si>
  <si>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</si>
  <si>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</si>
  <si>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</si>
  <si>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</si>
  <si>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</si>
  <si>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</si>
  <si>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</si>
  <si>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</si>
  <si>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</si>
  <si>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</si>
  <si>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</si>
  <si>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</si>
  <si>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</si>
  <si>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</si>
  <si>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</si>
  <si>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</si>
  <si>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</si>
  <si>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</si>
  <si>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</si>
  <si>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</si>
  <si>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</si>
  <si>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</si>
  <si>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</si>
  <si>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</si>
  <si>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</si>
  <si>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</si>
  <si>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</si>
  <si>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</si>
  <si>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</si>
  <si>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</si>
  <si>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</si>
  <si>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</si>
  <si>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</si>
  <si>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</si>
  <si>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</si>
  <si>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</si>
  <si>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</si>
  <si>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</si>
  <si>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</si>
  <si>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</si>
  <si>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</si>
  <si>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</si>
  <si>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</si>
  <si>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</si>
  <si>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</si>
  <si>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</si>
  <si>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</si>
  <si>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</si>
  <si>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</si>
  <si>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</si>
  <si>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</si>
  <si>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</si>
  <si>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</si>
  <si>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</si>
  <si>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</si>
  <si>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</si>
  <si>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</si>
  <si>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</si>
  <si>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</si>
  <si>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</si>
  <si>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</si>
  <si>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</si>
  <si>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</si>
  <si>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</si>
  <si>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</si>
  <si>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</si>
  <si>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</si>
  <si>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</si>
  <si>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</si>
  <si>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</si>
  <si>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</si>
  <si>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</si>
  <si>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</si>
  <si>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</si>
  <si>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</si>
  <si>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</si>
  <si>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</si>
  <si>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</si>
  <si>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</si>
  <si>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</si>
  <si>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</si>
  <si>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</si>
  <si>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</si>
  <si>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</si>
  <si>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</si>
  <si>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</si>
  <si>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</si>
  <si>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</si>
  <si>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</si>
  <si>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</si>
  <si>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</si>
  <si>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</si>
  <si>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</si>
  <si>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</si>
  <si>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</si>
  <si>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</si>
  <si>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</si>
  <si>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</si>
  <si>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</si>
  <si>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</si>
  <si>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</si>
  <si>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</si>
  <si>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</si>
  <si>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</si>
  <si>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</si>
  <si>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</si>
  <si>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</si>
  <si>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</si>
  <si>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</si>
  <si>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</si>
  <si>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</si>
  <si>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</si>
  <si>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</si>
  <si>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</si>
  <si>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</si>
  <si>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</si>
  <si>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</si>
  <si>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</si>
  <si>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</si>
  <si>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</si>
  <si>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</si>
  <si>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</si>
  <si>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</si>
  <si>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</si>
  <si>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</si>
  <si>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</si>
  <si>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</si>
  <si>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</si>
  <si>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</si>
  <si>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</si>
  <si>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</si>
  <si>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</si>
  <si>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</si>
  <si>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</si>
  <si>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</si>
  <si>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</si>
  <si>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</si>
  <si>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</si>
  <si>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</si>
  <si>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</si>
  <si>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</si>
  <si>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</si>
  <si>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</si>
  <si>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</si>
  <si>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</si>
  <si>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</si>
  <si>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</si>
  <si>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</si>
  <si>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</si>
  <si>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</si>
  <si>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</si>
  <si>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</si>
  <si>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</si>
  <si>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</si>
  <si>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</si>
  <si>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</si>
  <si>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</si>
  <si>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</si>
  <si>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</si>
  <si>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</si>
  <si>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</si>
  <si>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</si>
  <si>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</si>
  <si>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</si>
  <si>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</si>
  <si>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</si>
  <si>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</si>
  <si>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</si>
  <si>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</si>
  <si>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</si>
  <si>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</si>
  <si>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</si>
  <si>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</si>
  <si>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</si>
  <si>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</si>
  <si>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</si>
  <si>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</si>
  <si>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</si>
  <si>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</si>
  <si>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</si>
  <si>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</si>
  <si>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</si>
  <si>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</si>
  <si>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</si>
  <si>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</si>
  <si>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</si>
  <si>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</si>
  <si>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</si>
  <si>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</si>
  <si>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</si>
  <si>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</si>
  <si>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</si>
  <si>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</si>
  <si>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</si>
  <si>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</si>
  <si>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</si>
  <si>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</si>
  <si>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</si>
  <si>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</si>
  <si>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</si>
  <si>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</si>
  <si>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</si>
  <si>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</si>
  <si>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</si>
  <si>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</si>
  <si>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</si>
  <si>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</si>
  <si>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</si>
  <si>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</si>
  <si>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</si>
  <si>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</si>
  <si>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</si>
  <si>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</si>
  <si>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</si>
  <si>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</si>
  <si>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</si>
  <si>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</si>
  <si>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</si>
  <si>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</si>
  <si>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</si>
  <si>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</si>
  <si>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</si>
  <si>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</si>
  <si>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</si>
  <si>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</si>
  <si>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</si>
  <si>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</si>
  <si>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</si>
  <si>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</si>
  <si>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</si>
  <si>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</si>
  <si>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</si>
  <si>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</si>
  <si>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</si>
  <si>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</si>
  <si>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</si>
  <si>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</si>
  <si>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</si>
  <si>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</si>
  <si>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</si>
  <si>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</si>
  <si>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</si>
  <si>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</si>
  <si>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</si>
  <si>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</si>
  <si>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</si>
  <si>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</si>
  <si>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</si>
  <si>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</si>
  <si>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</si>
  <si>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</si>
  <si>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</si>
  <si>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</si>
  <si>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</si>
  <si>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</si>
  <si>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</si>
  <si>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</si>
  <si>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</si>
  <si>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</si>
  <si>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</si>
  <si>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</si>
  <si>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</si>
  <si>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</si>
  <si>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</si>
  <si>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</si>
  <si>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</si>
  <si>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</si>
  <si>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</si>
  <si>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</si>
  <si>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</si>
  <si>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</si>
  <si>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</si>
  <si>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</si>
  <si>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</si>
  <si>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</si>
  <si>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</si>
  <si>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</si>
  <si>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</si>
  <si>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</si>
  <si>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</si>
  <si>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</si>
  <si>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</si>
  <si>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</si>
  <si>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</si>
  <si>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</si>
  <si>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</si>
  <si>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</si>
  <si>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</si>
  <si>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</si>
  <si>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</si>
  <si>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</si>
  <si>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</si>
  <si>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</si>
  <si>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</si>
  <si>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</si>
  <si>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</si>
  <si>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</si>
  <si>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</si>
  <si>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</si>
  <si>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</si>
  <si>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</si>
  <si>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</si>
  <si>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</si>
  <si>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</si>
  <si>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</si>
  <si>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</si>
  <si>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</si>
  <si>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</si>
  <si>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</si>
  <si>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</si>
  <si>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</si>
  <si>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</si>
  <si>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</si>
  <si>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</si>
  <si>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</si>
  <si>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</si>
  <si>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</si>
  <si>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</si>
  <si>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</si>
  <si>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</si>
  <si>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</si>
  <si>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</si>
  <si>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</si>
  <si>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</si>
  <si>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</si>
  <si>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</si>
  <si>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</si>
  <si>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</si>
  <si>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</si>
  <si>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</si>
  <si>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</si>
  <si>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</si>
  <si>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</si>
  <si>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</si>
  <si>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</si>
  <si>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</si>
  <si>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</si>
  <si>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</si>
  <si>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</si>
  <si>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</si>
  <si>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</si>
  <si>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</si>
  <si>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</si>
  <si>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</si>
  <si>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</si>
  <si>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</si>
  <si>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</si>
  <si>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</si>
  <si>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</si>
  <si>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</si>
  <si>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</si>
  <si>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</si>
  <si>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</si>
  <si>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</si>
  <si>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</si>
  <si>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</si>
  <si>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</si>
  <si>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</si>
  <si>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</si>
  <si>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</si>
  <si>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</si>
  <si>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</si>
  <si>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</si>
  <si>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</si>
  <si>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</si>
  <si>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</si>
  <si>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</si>
  <si>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</si>
  <si>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</si>
  <si>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</si>
  <si>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</si>
  <si>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</si>
  <si>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</si>
  <si>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</si>
  <si>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</si>
  <si>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</si>
  <si>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</si>
  <si>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</si>
  <si>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</si>
  <si>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</si>
  <si>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</si>
  <si>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</si>
  <si>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</si>
  <si>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</si>
  <si>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</si>
  <si>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</si>
  <si>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</si>
  <si>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</si>
  <si>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</si>
  <si>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</si>
  <si>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</si>
  <si>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</si>
  <si>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</si>
  <si>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</si>
  <si>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</si>
  <si>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</si>
  <si>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</si>
  <si>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</si>
  <si>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</si>
  <si>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</si>
  <si>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</si>
  <si>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</si>
  <si>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</si>
  <si>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</si>
  <si>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</si>
  <si>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</si>
  <si>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</si>
  <si>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</si>
  <si>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</si>
  <si>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</si>
  <si>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</si>
  <si>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</si>
  <si>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</si>
  <si>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</si>
  <si>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</si>
  <si>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</si>
  <si>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</si>
  <si>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</si>
  <si>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</si>
  <si>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</si>
  <si>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</si>
  <si>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</si>
  <si>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</si>
  <si>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</si>
  <si>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</si>
  <si>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</si>
  <si>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</si>
  <si>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</si>
  <si>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</si>
  <si>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</si>
  <si>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</si>
  <si>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</si>
  <si>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</si>
  <si>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</si>
  <si>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</si>
  <si>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</si>
  <si>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</si>
  <si>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</si>
  <si>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</si>
  <si>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</si>
  <si>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</si>
  <si>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</si>
  <si>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</si>
  <si>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</si>
  <si>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</si>
  <si>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</si>
  <si>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</si>
  <si>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</si>
  <si>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</si>
  <si>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</si>
  <si>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</si>
  <si>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</si>
  <si>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</si>
  <si>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</si>
  <si>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</si>
  <si>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</si>
  <si>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</si>
  <si>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</si>
  <si>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</si>
  <si>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</si>
  <si>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</si>
  <si>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</si>
  <si>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</si>
  <si>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</si>
  <si>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</si>
  <si>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</si>
  <si>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</si>
  <si>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</si>
  <si>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</si>
  <si>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</si>
  <si>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</si>
  <si>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</si>
  <si>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</si>
  <si>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</si>
  <si>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</si>
  <si>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</si>
  <si>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</si>
  <si>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</si>
  <si>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</si>
  <si>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</si>
  <si>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</si>
  <si>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</si>
  <si>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</si>
  <si>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</si>
  <si>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</si>
  <si>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</si>
  <si>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</si>
  <si>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</si>
  <si>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</si>
  <si>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</si>
  <si>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</si>
  <si>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</si>
  <si>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</si>
  <si>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</si>
  <si>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</si>
  <si>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</si>
  <si>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</si>
  <si>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</si>
  <si>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</si>
  <si>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</si>
  <si>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</si>
  <si>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</si>
  <si>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</si>
  <si>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</si>
  <si>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</si>
  <si>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</si>
  <si>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</si>
  <si>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</si>
  <si>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</si>
  <si>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</si>
  <si>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</si>
  <si>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</si>
  <si>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</si>
  <si>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</si>
  <si>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</si>
  <si>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</si>
  <si>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</si>
  <si>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</si>
  <si>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</si>
  <si>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</si>
  <si>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</si>
  <si>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</si>
  <si>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</si>
  <si>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</si>
  <si>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</si>
  <si>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</si>
  <si>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</si>
  <si>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</si>
  <si>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</si>
  <si>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</si>
  <si>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</si>
  <si>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</si>
  <si>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</si>
  <si>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</si>
  <si>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</si>
  <si>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</si>
  <si>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</si>
  <si>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</si>
  <si>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</si>
  <si>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</si>
  <si>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</si>
  <si>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</si>
  <si>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</si>
  <si>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</si>
  <si>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</si>
  <si>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</si>
  <si>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</si>
  <si>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</si>
  <si>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</si>
  <si>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</si>
  <si>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</si>
  <si>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</si>
  <si>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</si>
  <si>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</si>
  <si>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</si>
  <si>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</si>
  <si>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</si>
  <si>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</si>
  <si>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</si>
  <si>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</si>
  <si>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</si>
  <si>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</si>
  <si>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</si>
  <si>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</si>
  <si>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</si>
  <si>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</si>
  <si>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</si>
  <si>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</si>
  <si>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</si>
  <si>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</si>
  <si>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</si>
  <si>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</si>
  <si>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</si>
  <si>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</si>
  <si>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</si>
  <si>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</si>
  <si>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</si>
  <si>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</si>
  <si>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</si>
  <si>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</si>
  <si>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</si>
  <si>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</si>
  <si>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</si>
  <si>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</si>
  <si>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</si>
  <si>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</si>
  <si>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</si>
  <si>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</si>
  <si>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</si>
  <si>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</si>
  <si>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</si>
  <si>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</si>
  <si>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</si>
  <si>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</si>
  <si>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</si>
  <si>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</si>
  <si>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</si>
  <si>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</si>
  <si>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</si>
  <si>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</si>
  <si>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</si>
  <si>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</si>
  <si>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</si>
  <si>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</si>
  <si>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</si>
  <si>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</si>
  <si>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</si>
  <si>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</si>
  <si>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</si>
  <si>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</si>
  <si>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</si>
  <si>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</si>
  <si>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</si>
  <si>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</si>
  <si>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</si>
  <si>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</si>
  <si>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</si>
  <si>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</si>
  <si>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</si>
  <si>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</si>
  <si>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</si>
  <si>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</si>
  <si>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</si>
  <si>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</si>
  <si>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</si>
  <si>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</si>
  <si>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</si>
  <si>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</si>
  <si>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</si>
  <si>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</si>
  <si>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</si>
  <si>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</si>
  <si>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</si>
  <si>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</si>
  <si>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</si>
  <si>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</si>
  <si>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</si>
  <si>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</si>
  <si>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</si>
  <si>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</si>
  <si>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</si>
  <si>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</si>
  <si>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</si>
  <si>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</si>
  <si>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</si>
  <si>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</si>
  <si>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</si>
  <si>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</si>
  <si>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</si>
  <si>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</si>
  <si>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</si>
  <si>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</si>
  <si>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</si>
  <si>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</si>
  <si>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</si>
  <si>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</si>
  <si>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</si>
  <si>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</si>
  <si>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</si>
  <si>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</si>
  <si>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</si>
  <si>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</si>
  <si>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</si>
  <si>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</si>
  <si>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</si>
  <si>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</si>
  <si>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</si>
  <si>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</si>
  <si>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</si>
  <si>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</si>
  <si>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</si>
  <si>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</si>
  <si>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</si>
  <si>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</si>
  <si>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</si>
  <si>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</si>
  <si>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</si>
  <si>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</si>
  <si>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</si>
  <si>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</si>
  <si>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</si>
  <si>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</si>
  <si>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</si>
  <si>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</si>
  <si>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</si>
  <si>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</si>
  <si>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</si>
  <si>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</si>
  <si>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</si>
  <si>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</si>
  <si>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</si>
  <si>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</si>
  <si>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</si>
  <si>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</si>
  <si>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</si>
  <si>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</si>
  <si>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</si>
  <si>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</si>
  <si>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</si>
  <si>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</si>
  <si>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</si>
  <si>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</si>
  <si>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</si>
  <si>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</si>
  <si>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</si>
  <si>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</si>
  <si>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</si>
  <si>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</si>
  <si>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</si>
  <si>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</si>
  <si>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</si>
  <si>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</si>
  <si>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</si>
  <si>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</si>
  <si>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</si>
  <si>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</si>
  <si>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</si>
  <si>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</si>
  <si>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</si>
  <si>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</si>
  <si>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</si>
  <si>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</si>
  <si>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</si>
  <si>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</si>
  <si>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</si>
  <si>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</si>
  <si>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</si>
  <si>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</si>
  <si>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</si>
  <si>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</si>
  <si>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</si>
  <si>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</si>
  <si>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</si>
  <si>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</si>
  <si>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</si>
  <si>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</si>
  <si>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</si>
  <si>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</si>
  <si>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</si>
  <si>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</si>
  <si>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</si>
  <si>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</si>
  <si>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</si>
  <si>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</si>
  <si>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</si>
  <si>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</si>
  <si>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</si>
  <si>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</si>
  <si>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</si>
  <si>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</si>
  <si>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</si>
  <si>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</si>
  <si>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</si>
  <si>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</si>
  <si>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</si>
  <si>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</si>
  <si>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</si>
  <si>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</si>
  <si>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</si>
  <si>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</si>
  <si>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</si>
  <si>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</si>
  <si>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</si>
  <si>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</si>
  <si>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</si>
  <si>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</si>
  <si>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</si>
  <si>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</si>
  <si>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</si>
  <si>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</si>
  <si>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</si>
  <si>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</si>
  <si>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</si>
  <si>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</si>
  <si>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</si>
  <si>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</si>
  <si>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</si>
  <si>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</si>
  <si>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</si>
  <si>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</si>
  <si>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</si>
  <si>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</si>
  <si>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</si>
  <si>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</si>
  <si>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</si>
  <si>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</si>
  <si>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</si>
  <si>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</si>
  <si>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</si>
  <si>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</si>
  <si>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</si>
  <si>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</si>
  <si>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</si>
  <si>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</si>
  <si>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</si>
  <si>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</si>
  <si>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</si>
  <si>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</si>
  <si>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</si>
  <si>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</si>
  <si>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</si>
  <si>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</si>
  <si>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</si>
  <si>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</si>
  <si>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</si>
  <si>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</si>
  <si>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</si>
  <si>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</si>
  <si>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</si>
  <si>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</si>
  <si>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</si>
  <si>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</si>
  <si>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</si>
  <si>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</si>
  <si>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</si>
  <si>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</si>
  <si>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</si>
  <si>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</si>
  <si>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</si>
  <si>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</si>
  <si>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</si>
  <si>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</si>
  <si>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</si>
  <si>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</si>
  <si>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</si>
  <si>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</si>
  <si>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</si>
  <si>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</si>
  <si>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</si>
  <si>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</si>
  <si>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</si>
  <si>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</si>
  <si>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</si>
  <si>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</si>
  <si>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</si>
  <si>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</si>
  <si>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</si>
  <si>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</si>
  <si>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</si>
  <si>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</si>
  <si>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</si>
  <si>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</si>
  <si>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</si>
  <si>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</si>
  <si>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</si>
  <si>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</si>
  <si>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</si>
  <si>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</si>
  <si>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</si>
  <si>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</si>
  <si>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</si>
  <si>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</si>
  <si>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</si>
  <si>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</si>
  <si>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</si>
  <si>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</si>
  <si>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</si>
  <si>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</si>
  <si>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</si>
  <si>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</si>
  <si>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</si>
  <si>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</si>
  <si>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</si>
  <si>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</si>
  <si>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</si>
  <si>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</si>
  <si>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</si>
  <si>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</si>
  <si>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</si>
  <si>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</si>
  <si>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</si>
  <si>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</si>
  <si>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</si>
  <si>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</si>
  <si>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</si>
  <si>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</si>
  <si>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</si>
  <si>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</si>
  <si>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</si>
  <si>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</si>
  <si>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</si>
  <si>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</si>
  <si>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</si>
  <si>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</si>
  <si>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</si>
  <si>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</si>
  <si>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</si>
  <si>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</si>
  <si>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</si>
  <si>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</si>
  <si>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</si>
  <si>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</si>
  <si>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</si>
  <si>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</si>
  <si>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</si>
  <si>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</si>
  <si>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</si>
  <si>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</si>
  <si>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</si>
  <si>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</si>
  <si>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</si>
  <si>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</si>
  <si>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</si>
  <si>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</si>
  <si>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</si>
  <si>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</si>
  <si>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</si>
  <si>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</si>
  <si>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</si>
  <si>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</si>
  <si>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</si>
  <si>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</si>
  <si>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</si>
  <si>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</si>
  <si>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</si>
  <si>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</si>
  <si>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</si>
  <si>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</si>
  <si>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</si>
  <si>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</si>
  <si>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</si>
  <si>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</si>
  <si>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</si>
  <si>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</si>
  <si>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</si>
  <si>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</si>
  <si>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</si>
  <si>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</si>
  <si>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</si>
  <si>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</si>
  <si>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</si>
  <si>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</si>
  <si>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</si>
  <si>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</si>
  <si>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</si>
  <si>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</si>
  <si>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</si>
  <si>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</si>
  <si>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</si>
  <si>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</si>
  <si>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</si>
  <si>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</si>
  <si>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</si>
  <si>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</si>
  <si>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</si>
  <si>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</si>
  <si>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</si>
  <si>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</si>
  <si>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</si>
  <si>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</si>
  <si>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</si>
  <si>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</si>
  <si>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</si>
  <si>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</si>
  <si>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</si>
  <si>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</si>
  <si>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</si>
  <si>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</si>
  <si>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</si>
  <si>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</si>
  <si>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</si>
  <si>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</si>
  <si>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</si>
  <si>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</si>
  <si>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</si>
  <si>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</si>
  <si>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</si>
  <si>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</si>
  <si>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</si>
  <si>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</si>
  <si>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</si>
  <si>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</si>
  <si>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</si>
  <si>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</si>
  <si>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</si>
  <si>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</si>
  <si>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</si>
  <si>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</si>
  <si>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</si>
  <si>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</si>
  <si>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</si>
  <si>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</si>
  <si>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</si>
  <si>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</si>
  <si>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</si>
  <si>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</si>
  <si>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</si>
  <si>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</si>
  <si>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</si>
  <si>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</si>
  <si>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</si>
  <si>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</si>
  <si>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</si>
  <si>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</si>
  <si>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</si>
  <si>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</si>
  <si>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</si>
  <si>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</si>
  <si>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</si>
  <si>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</si>
  <si>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</si>
  <si>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</si>
  <si>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</si>
  <si>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</si>
  <si>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</si>
  <si>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</si>
  <si>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</si>
  <si>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</si>
  <si>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</si>
  <si>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</si>
  <si>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</si>
  <si>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</si>
  <si>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</si>
  <si>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</si>
  <si>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</si>
  <si>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</si>
  <si>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</si>
  <si>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</si>
  <si>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</si>
  <si>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</si>
  <si>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</si>
  <si>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</si>
  <si>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</si>
  <si>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</si>
  <si>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</si>
  <si>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</si>
  <si>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</si>
  <si>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</si>
  <si>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</si>
  <si>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</si>
  <si>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</si>
  <si>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</si>
  <si>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</si>
  <si>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</si>
  <si>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</si>
  <si>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</si>
  <si>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</si>
  <si>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</si>
  <si>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</si>
  <si>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</si>
  <si>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</si>
  <si>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</si>
  <si>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</si>
  <si>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</si>
  <si>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</si>
  <si>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</si>
  <si>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</si>
  <si>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</si>
  <si>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</si>
  <si>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</si>
  <si>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</si>
  <si>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</si>
  <si>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</si>
  <si>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</si>
  <si>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</si>
  <si>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</si>
  <si>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</si>
  <si>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</si>
  <si>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</si>
  <si>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</si>
  <si>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</si>
  <si>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</si>
  <si>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</si>
  <si>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</si>
  <si>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</si>
  <si>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</si>
  <si>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</si>
  <si>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</si>
  <si>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</si>
  <si>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</si>
  <si>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</si>
  <si>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</si>
  <si>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</si>
  <si>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</si>
  <si>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</si>
  <si>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</si>
  <si>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</si>
  <si>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</si>
  <si>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</si>
  <si>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</si>
  <si>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</si>
  <si>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</si>
  <si>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</si>
  <si>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</si>
  <si>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</si>
  <si>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</si>
  <si>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</si>
  <si>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</si>
  <si>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</si>
  <si>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</si>
  <si>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</si>
  <si>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</si>
  <si>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</si>
  <si>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</si>
  <si>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</si>
  <si>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</si>
  <si>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</si>
  <si>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</si>
  <si>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</si>
  <si>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</si>
  <si>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</si>
  <si>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</si>
  <si>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</si>
  <si>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</si>
  <si>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</si>
  <si>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</si>
  <si>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</si>
  <si>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</si>
  <si>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</si>
  <si>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</si>
  <si>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</si>
  <si>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</si>
  <si>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</si>
  <si>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</si>
  <si>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</si>
  <si>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</si>
  <si>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</si>
  <si>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</si>
  <si>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</si>
  <si>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</si>
  <si>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</si>
  <si>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</si>
  <si>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</si>
  <si>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</si>
  <si>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</si>
  <si>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</si>
  <si>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</si>
  <si>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</si>
  <si>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</si>
  <si>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</si>
  <si>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</si>
  <si>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</si>
  <si>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</si>
  <si>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</si>
  <si>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</si>
  <si>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</si>
  <si>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</si>
  <si>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</si>
  <si>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</si>
  <si>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</si>
  <si>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</si>
  <si>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</si>
  <si>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</si>
  <si>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</si>
  <si>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</si>
  <si>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</si>
  <si>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</si>
  <si>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</si>
  <si>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</si>
  <si>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</si>
  <si>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</si>
  <si>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</si>
  <si>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</si>
  <si>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</si>
  <si>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</si>
  <si>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</si>
  <si>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</si>
  <si>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</si>
  <si>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</si>
  <si>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</si>
  <si>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</si>
  <si>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</si>
  <si>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</si>
  <si>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</si>
  <si>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</si>
  <si>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</si>
  <si>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</si>
  <si>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</si>
  <si>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</si>
  <si>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</si>
  <si>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</si>
  <si>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</si>
  <si>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</si>
  <si>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</si>
  <si>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</si>
  <si>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</si>
  <si>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</si>
  <si>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</si>
  <si>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</si>
  <si>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</si>
  <si>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</si>
  <si>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</si>
  <si>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</si>
  <si>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</si>
  <si>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</si>
  <si>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</si>
  <si>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</si>
  <si>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</si>
  <si>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</si>
  <si>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</si>
  <si>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</si>
  <si>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</si>
  <si>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</si>
  <si>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</si>
  <si>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</si>
  <si>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</si>
  <si>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</si>
  <si>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</si>
  <si>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</si>
  <si>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</si>
  <si>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</si>
  <si>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</si>
  <si>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</si>
  <si>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</si>
  <si>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</si>
  <si>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</si>
  <si>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</si>
  <si>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</si>
  <si>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</si>
  <si>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</si>
  <si>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</si>
  <si>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</si>
  <si>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</si>
  <si>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</si>
  <si>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</si>
  <si>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</si>
  <si>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</si>
  <si>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</si>
  <si>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</si>
  <si>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</si>
  <si>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</si>
  <si>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</si>
  <si>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</si>
  <si>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</si>
  <si>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</si>
  <si>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</si>
  <si>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</si>
  <si>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</si>
  <si>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</si>
  <si>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</si>
  <si>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</si>
  <si>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</si>
  <si>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</si>
  <si>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</si>
  <si>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</si>
  <si>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</si>
  <si>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</si>
  <si>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</si>
  <si>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</si>
  <si>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</si>
  <si>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</si>
  <si>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</si>
  <si>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</si>
  <si>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</si>
  <si>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</si>
  <si>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</si>
  <si>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</si>
  <si>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</si>
  <si>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</si>
  <si>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</si>
  <si>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</si>
  <si>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</si>
  <si>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</si>
  <si>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</si>
  <si>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</si>
  <si>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</si>
  <si>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</si>
  <si>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</si>
  <si>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</si>
  <si>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</si>
  <si>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</si>
  <si>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</si>
  <si>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</si>
  <si>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</si>
  <si>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</si>
  <si>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</si>
  <si>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</si>
  <si>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</si>
  <si>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</si>
  <si>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</si>
  <si>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</si>
  <si>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</si>
  <si>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</si>
  <si>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</si>
  <si>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</si>
  <si>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</si>
  <si>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</si>
  <si>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</si>
  <si>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</si>
  <si>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</si>
  <si>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</si>
  <si>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</si>
  <si>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</si>
  <si>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</si>
  <si>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</si>
  <si>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</si>
  <si>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</si>
  <si>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</si>
  <si>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</si>
  <si>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</si>
  <si>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</si>
  <si>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</si>
  <si>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</si>
  <si>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</si>
  <si>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</si>
  <si>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</si>
  <si>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</si>
  <si>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</si>
  <si>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</si>
  <si>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</si>
  <si>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</si>
  <si>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</si>
  <si>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</si>
  <si>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</si>
  <si>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</si>
  <si>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</si>
  <si>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</si>
  <si>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</si>
  <si>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</si>
  <si>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</si>
  <si>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</si>
  <si>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</si>
  <si>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</si>
  <si>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</si>
  <si>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</si>
  <si>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</si>
  <si>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</si>
  <si>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</si>
  <si>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</si>
  <si>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</si>
  <si>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</si>
  <si>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</si>
  <si>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</si>
  <si>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</si>
  <si>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</si>
  <si>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</si>
  <si>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</si>
  <si>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</si>
  <si>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</si>
  <si>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</si>
  <si>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</si>
  <si>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</si>
  <si>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</si>
  <si>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</si>
  <si>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</si>
  <si>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</si>
  <si>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</si>
  <si>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</si>
  <si>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</si>
  <si>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</si>
  <si>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</si>
  <si>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</si>
  <si>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</si>
  <si>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</si>
  <si>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</si>
  <si>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</si>
  <si>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</si>
  <si>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</si>
  <si>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</si>
  <si>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</si>
  <si>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</si>
  <si>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</si>
  <si>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</si>
  <si>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</si>
  <si>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</si>
  <si>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</si>
  <si>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</si>
  <si>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</si>
  <si>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</si>
  <si>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</si>
  <si>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</si>
  <si>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</si>
  <si>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</si>
  <si>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</si>
  <si>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</si>
  <si>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</si>
  <si>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</si>
  <si>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</si>
  <si>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</si>
  <si>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</si>
  <si>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</si>
  <si>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</si>
  <si>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</si>
  <si>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</si>
  <si>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</si>
  <si>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</si>
  <si>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</si>
  <si>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</si>
  <si>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</si>
  <si>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</si>
  <si>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</si>
  <si>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</si>
  <si>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</si>
  <si>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</si>
  <si>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</si>
  <si>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</si>
  <si>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</si>
  <si>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</si>
  <si>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</si>
  <si>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</si>
  <si>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</si>
  <si>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</si>
  <si>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</si>
  <si>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</si>
  <si>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</si>
  <si>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</si>
  <si>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</si>
  <si>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</si>
  <si>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</si>
  <si>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</si>
  <si>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</si>
  <si>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</si>
  <si>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</si>
  <si>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</si>
  <si>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</si>
  <si>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</si>
  <si>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</si>
  <si>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</si>
  <si>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</si>
  <si>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</si>
  <si>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</si>
  <si>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</si>
  <si>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</si>
  <si>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</si>
  <si>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</si>
  <si>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</si>
  <si>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</si>
  <si>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</si>
  <si>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</si>
  <si>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</si>
  <si>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</si>
  <si>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</si>
  <si>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</si>
  <si>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</si>
  <si>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</si>
  <si>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</si>
  <si>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</si>
  <si>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</si>
  <si>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</si>
  <si>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</si>
  <si>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</si>
  <si>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</si>
  <si>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</si>
  <si>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</si>
  <si>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</si>
  <si>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</si>
  <si>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</si>
  <si>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</si>
  <si>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</si>
  <si>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</si>
  <si>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</si>
  <si>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</si>
  <si>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</si>
  <si>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</si>
  <si>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</si>
  <si>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</si>
  <si>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</si>
  <si>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</si>
  <si>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</si>
  <si>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</si>
  <si>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</si>
  <si>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</si>
  <si>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</si>
  <si>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</si>
  <si>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</si>
  <si>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</si>
  <si>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</si>
  <si>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</si>
  <si>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</si>
  <si>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</si>
  <si>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</si>
  <si>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</si>
  <si>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</si>
  <si>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</si>
  <si>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</si>
  <si>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</si>
  <si>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</si>
  <si>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</si>
  <si>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</si>
  <si>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</si>
  <si>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</si>
  <si>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</si>
  <si>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</si>
  <si>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</si>
  <si>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</si>
  <si>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</si>
  <si>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</si>
  <si>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</si>
  <si>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</si>
  <si>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</si>
  <si>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</si>
  <si>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</si>
  <si>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</si>
  <si>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</si>
  <si>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</si>
  <si>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</si>
  <si>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</si>
  <si>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</si>
  <si>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</si>
  <si>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</si>
  <si>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</si>
  <si>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</si>
  <si>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</si>
  <si>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</si>
  <si>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</si>
  <si>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</si>
  <si>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</si>
  <si>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</si>
  <si>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</si>
  <si>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</si>
  <si>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</si>
  <si>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</si>
  <si>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</si>
  <si>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</si>
  <si>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</si>
  <si>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</si>
  <si>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</si>
  <si>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</si>
  <si>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</si>
  <si>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</si>
  <si>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</si>
  <si>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</si>
  <si>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</si>
  <si>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</si>
  <si>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</si>
  <si>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</si>
  <si>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</si>
  <si>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</si>
  <si>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</si>
  <si>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</si>
  <si>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</si>
  <si>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</si>
  <si>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</si>
  <si>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</si>
  <si>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</si>
  <si>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</si>
  <si>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</si>
  <si>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</si>
  <si>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</si>
  <si>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</si>
  <si>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</si>
  <si>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</si>
  <si>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</si>
  <si>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</si>
  <si>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</si>
  <si>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</si>
  <si>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</si>
  <si>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</si>
  <si>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</si>
  <si>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</si>
  <si>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</si>
  <si>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</si>
  <si>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</si>
  <si>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</si>
  <si>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</si>
  <si>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</si>
  <si>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</si>
  <si>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</si>
  <si>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</si>
  <si>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</si>
  <si>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</si>
  <si>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</si>
  <si>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</si>
  <si>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</si>
  <si>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</si>
  <si>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</si>
  <si>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</si>
  <si>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</si>
  <si>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</si>
  <si>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</si>
  <si>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</si>
  <si>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</si>
  <si>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</si>
  <si>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</si>
  <si>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</si>
  <si>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</si>
  <si>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</si>
  <si>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</si>
  <si>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</si>
  <si>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</si>
  <si>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</si>
  <si>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</si>
  <si>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</si>
  <si>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</si>
  <si>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</si>
  <si>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</si>
  <si>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</si>
  <si>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</si>
  <si>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</si>
  <si>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</si>
  <si>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</si>
  <si>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</si>
  <si>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</si>
  <si>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</si>
  <si>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</si>
  <si>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</si>
  <si>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</si>
  <si>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</si>
  <si>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</si>
  <si>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</si>
  <si>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</si>
  <si>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</si>
  <si>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</si>
  <si>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</si>
  <si>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</si>
  <si>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</si>
  <si>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</si>
  <si>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</si>
  <si>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</si>
  <si>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</si>
  <si>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</si>
  <si>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</si>
  <si>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</si>
  <si>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</si>
  <si>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</si>
  <si>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</si>
  <si>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</si>
  <si>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</si>
  <si>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</si>
  <si>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</si>
  <si>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</si>
  <si>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</si>
  <si>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</si>
  <si>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</si>
  <si>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</si>
  <si>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</si>
  <si>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</si>
  <si>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</si>
  <si>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</si>
  <si>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</si>
  <si>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</si>
  <si>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</si>
  <si>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</si>
  <si>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</si>
  <si>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</si>
  <si>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</si>
  <si>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</si>
  <si>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</si>
  <si>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</si>
  <si>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</si>
  <si>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</si>
  <si>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</si>
  <si>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</si>
  <si>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</si>
  <si>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</si>
  <si>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</si>
  <si>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</si>
  <si>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</si>
  <si>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</si>
  <si>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</si>
  <si>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</si>
  <si>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</si>
  <si>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</si>
  <si>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</si>
  <si>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</si>
  <si>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</si>
  <si>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</si>
  <si>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</si>
  <si>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</si>
  <si>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</si>
  <si>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</si>
  <si>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</si>
  <si>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</si>
  <si>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</si>
  <si>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</si>
  <si>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</si>
  <si>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</si>
  <si>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</si>
  <si>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</si>
  <si>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</si>
  <si>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</si>
  <si>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</si>
  <si>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</si>
  <si>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</si>
  <si>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</si>
  <si>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</si>
  <si>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</si>
  <si>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</si>
  <si>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</si>
  <si>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</si>
  <si>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</si>
  <si>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</si>
  <si>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</si>
  <si>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</si>
  <si>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</si>
  <si>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</si>
  <si>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</si>
  <si>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</si>
  <si>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</si>
  <si>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</si>
  <si>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</si>
  <si>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</si>
  <si>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</si>
  <si>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</si>
  <si>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</si>
  <si>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</si>
  <si>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</si>
  <si>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</si>
  <si>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</si>
  <si>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</si>
  <si>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</si>
  <si>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</si>
  <si>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</si>
  <si>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</si>
  <si>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</si>
  <si>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</si>
  <si>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</si>
  <si>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</si>
  <si>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</si>
  <si>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</si>
  <si>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</si>
  <si>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</si>
  <si>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</si>
  <si>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</si>
  <si>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</si>
  <si>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</si>
  <si>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</si>
  <si>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</si>
  <si>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</si>
  <si>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</si>
  <si>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</si>
  <si>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</si>
  <si>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</si>
  <si>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</si>
  <si>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</si>
  <si>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</si>
  <si>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</si>
  <si>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</si>
  <si>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</si>
  <si>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</si>
  <si>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</si>
  <si>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</si>
  <si>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</si>
  <si>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</si>
  <si>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</si>
  <si>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</si>
  <si>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</si>
  <si>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</si>
  <si>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</si>
  <si>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</si>
  <si>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</si>
  <si>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</si>
  <si>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</si>
  <si>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</si>
  <si>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</si>
  <si>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</si>
  <si>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</si>
  <si>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</si>
  <si>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</si>
  <si>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</si>
  <si>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</si>
  <si>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</si>
  <si>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</si>
  <si>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</si>
  <si>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</si>
  <si>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</si>
  <si>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</si>
  <si>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</si>
  <si>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</si>
  <si>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</si>
  <si>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</si>
  <si>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</si>
  <si>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</si>
  <si>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</si>
  <si>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</si>
  <si>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</si>
  <si>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</si>
  <si>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</si>
  <si>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</si>
  <si>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</si>
  <si>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</si>
  <si>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</si>
  <si>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</si>
  <si>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</si>
  <si>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</si>
  <si>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</si>
  <si>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</si>
  <si>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</si>
  <si>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</si>
  <si>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</si>
  <si>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</si>
  <si>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</si>
  <si>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</si>
  <si>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</si>
  <si>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</si>
  <si>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</si>
  <si>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</si>
  <si>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</si>
  <si>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</si>
  <si>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</si>
  <si>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</si>
  <si>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</si>
  <si>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</si>
  <si>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</si>
  <si>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</si>
  <si>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</si>
  <si>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</si>
  <si>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</si>
  <si>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</si>
  <si>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</si>
  <si>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</si>
  <si>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</si>
  <si>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</si>
  <si>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</si>
  <si>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</si>
  <si>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</si>
  <si>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</si>
  <si>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</si>
  <si>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</si>
  <si>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</si>
  <si>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</si>
  <si>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</si>
  <si>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</si>
  <si>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</si>
  <si>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</si>
  <si>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</si>
  <si>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</si>
  <si>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</si>
  <si>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</si>
  <si>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</si>
  <si>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</si>
  <si>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</si>
  <si>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</si>
  <si>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</si>
  <si>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</si>
  <si>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</si>
  <si>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</si>
  <si>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</si>
  <si>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</si>
  <si>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</si>
  <si>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</si>
  <si>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</si>
  <si>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</si>
  <si>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</si>
  <si>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</si>
  <si>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</si>
  <si>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</si>
  <si>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</si>
  <si>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</si>
  <si>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</si>
  <si>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</si>
  <si>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</si>
  <si>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</si>
  <si>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</si>
  <si>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</si>
  <si>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</si>
  <si>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</si>
  <si>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</si>
  <si>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</si>
  <si>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</si>
  <si>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</si>
  <si>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</si>
  <si>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</si>
  <si>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</si>
  <si>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</si>
  <si>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</si>
  <si>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</si>
  <si>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</si>
  <si>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</si>
  <si>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</si>
  <si>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</si>
  <si>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</si>
  <si>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</si>
  <si>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</si>
  <si>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</si>
  <si>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</si>
  <si>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</si>
  <si>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</si>
  <si>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</si>
  <si>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</si>
  <si>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</si>
  <si>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</si>
  <si>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</si>
  <si>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</si>
  <si>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</si>
  <si>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</si>
  <si>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</si>
  <si>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</si>
  <si>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</si>
  <si>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</si>
  <si>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</si>
  <si>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</si>
  <si>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</si>
  <si>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</si>
  <si>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</si>
  <si>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</si>
  <si>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</si>
  <si>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</si>
  <si>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</si>
  <si>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</si>
  <si>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</si>
  <si>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</si>
  <si>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</si>
  <si>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</si>
  <si>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</si>
  <si>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</si>
  <si>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</si>
  <si>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</si>
  <si>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</si>
  <si>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</si>
  <si>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</si>
  <si>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</si>
  <si>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</si>
  <si>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</si>
  <si>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</si>
  <si>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</si>
  <si>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</si>
  <si>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</si>
  <si>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</si>
  <si>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</si>
  <si>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</si>
  <si>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</si>
  <si>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</si>
  <si>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</si>
  <si>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</si>
  <si>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</si>
  <si>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</si>
  <si>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</si>
  <si>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</si>
  <si>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</si>
  <si>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</si>
  <si>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</si>
  <si>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</si>
  <si>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</si>
  <si>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</si>
  <si>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</si>
  <si>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</si>
  <si>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</si>
  <si>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</si>
  <si>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</si>
  <si>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</si>
  <si>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</si>
  <si>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</si>
  <si>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</si>
  <si>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</si>
  <si>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</si>
  <si>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</si>
  <si>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</si>
  <si>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</si>
  <si>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</si>
  <si>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</si>
  <si>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</si>
  <si>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</si>
  <si>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</si>
  <si>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</si>
  <si>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</si>
  <si>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</si>
  <si>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</si>
  <si>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</si>
  <si>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</si>
  <si>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</si>
  <si>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</si>
  <si>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</si>
  <si>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</si>
  <si>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</si>
  <si>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</si>
  <si>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</si>
  <si>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</si>
  <si>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</si>
  <si>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</si>
  <si>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</si>
  <si>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</si>
  <si>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</si>
  <si>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</si>
  <si>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</si>
  <si>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</si>
  <si>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</si>
  <si>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</si>
  <si>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</si>
  <si>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</si>
  <si>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</si>
  <si>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</si>
  <si>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</si>
  <si>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</si>
  <si>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</si>
  <si>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</si>
  <si>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</si>
  <si>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</si>
  <si>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</si>
  <si>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</si>
  <si>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</si>
  <si>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</si>
  <si>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</si>
  <si>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</si>
  <si>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</si>
  <si>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</si>
  <si>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</si>
  <si>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</si>
  <si>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</si>
  <si>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</si>
  <si>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</si>
  <si>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</si>
  <si>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</si>
  <si>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</si>
  <si>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</si>
  <si>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</si>
  <si>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</si>
  <si>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</si>
  <si>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</si>
  <si>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</si>
  <si>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</si>
  <si>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</si>
  <si>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</si>
  <si>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</si>
  <si>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</si>
  <si>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</si>
  <si>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</si>
  <si>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</si>
  <si>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</si>
  <si>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</si>
  <si>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</si>
  <si>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</si>
  <si>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</si>
  <si>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</si>
  <si>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</si>
  <si>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</si>
  <si>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</si>
  <si>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</si>
  <si>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</si>
  <si>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</si>
  <si>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</si>
  <si>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</si>
  <si>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</si>
  <si>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</si>
  <si>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</si>
  <si>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</si>
  <si>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</si>
  <si>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</si>
  <si>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</si>
  <si>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</si>
  <si>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</si>
  <si>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</si>
  <si>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</si>
  <si>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</si>
  <si>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</si>
  <si>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</si>
  <si>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</si>
  <si>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</si>
  <si>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</si>
  <si>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</si>
  <si>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</si>
  <si>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</si>
  <si>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</si>
  <si>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</si>
  <si>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</si>
  <si>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</si>
  <si>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</si>
  <si>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</si>
  <si>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</si>
  <si>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</si>
  <si>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</si>
  <si>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</si>
  <si>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</si>
  <si>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</si>
  <si>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</si>
  <si>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</si>
  <si>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</si>
  <si>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</si>
  <si>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</si>
  <si>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</si>
  <si>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</si>
  <si>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</si>
  <si>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</si>
  <si>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</si>
  <si>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</si>
  <si>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</si>
  <si>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</si>
  <si>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</si>
  <si>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</si>
  <si>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</si>
  <si>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</si>
  <si>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</si>
  <si>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</si>
  <si>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</si>
  <si>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</si>
  <si>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</si>
  <si>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</si>
  <si>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</si>
  <si>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</si>
  <si>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</si>
  <si>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</si>
  <si>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</si>
  <si>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</si>
  <si>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</si>
  <si>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</si>
  <si>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</si>
  <si>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</si>
  <si>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</si>
  <si>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</si>
  <si>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</si>
  <si>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</si>
  <si>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</si>
  <si>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</si>
  <si>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</si>
  <si>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</si>
  <si>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</si>
  <si>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</si>
  <si>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</si>
  <si>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</si>
  <si>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</si>
  <si>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</si>
  <si>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</si>
  <si>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</si>
  <si>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</si>
  <si>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</si>
  <si>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</si>
  <si>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</si>
  <si>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</si>
  <si>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</si>
  <si>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</si>
  <si>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</si>
  <si>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</si>
  <si>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</si>
  <si>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</si>
  <si>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</si>
  <si>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</si>
  <si>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</si>
  <si>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</si>
  <si>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</si>
  <si>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</si>
  <si>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</si>
  <si>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</si>
  <si>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</si>
  <si>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</si>
  <si>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</si>
  <si>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</si>
  <si>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</si>
  <si>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</si>
  <si>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</si>
  <si>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</si>
  <si>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</si>
  <si>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</si>
  <si>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</si>
  <si>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</si>
  <si>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</si>
  <si>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</si>
  <si>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</si>
  <si>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</si>
  <si>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</si>
  <si>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</si>
  <si>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</si>
  <si>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</si>
  <si>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</si>
  <si>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</si>
  <si>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</si>
  <si>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</si>
  <si>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</si>
  <si>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</si>
  <si>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</si>
  <si>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</si>
  <si>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</si>
  <si>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</si>
  <si>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</si>
  <si>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</si>
  <si>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</si>
  <si>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</si>
  <si>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</si>
  <si>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</si>
  <si>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</si>
  <si>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</si>
  <si>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</si>
  <si>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</si>
  <si>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</si>
  <si>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</si>
  <si>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</si>
  <si>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</si>
  <si>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</si>
  <si>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</si>
  <si>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</si>
  <si>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</si>
  <si>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</si>
  <si>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</si>
  <si>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</si>
  <si>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</si>
  <si>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</si>
  <si>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</si>
  <si>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</si>
  <si>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</si>
  <si>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</si>
  <si>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</si>
  <si>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</si>
  <si>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</si>
  <si>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</si>
  <si>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</si>
  <si>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</si>
  <si>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</si>
  <si>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</si>
  <si>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</si>
  <si>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</si>
  <si>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</si>
  <si>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</si>
  <si>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</si>
  <si>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</si>
  <si>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</si>
  <si>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</si>
  <si>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</si>
  <si>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</si>
  <si>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</si>
  <si>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</si>
  <si>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</si>
  <si>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</si>
  <si>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</si>
  <si>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</si>
  <si>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</si>
  <si>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</si>
  <si>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</si>
  <si>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</si>
  <si>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</si>
  <si>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</si>
  <si>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</si>
  <si>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</si>
  <si>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</si>
  <si>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</si>
  <si>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</si>
  <si>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</si>
  <si>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</si>
  <si>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</si>
  <si>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</si>
  <si>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</si>
  <si>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</si>
  <si>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</si>
  <si>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</si>
  <si>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</si>
  <si>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</si>
  <si>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</si>
  <si>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</si>
  <si>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</si>
  <si>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</si>
  <si>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</si>
  <si>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</si>
  <si>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</si>
  <si>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</si>
  <si>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</si>
  <si>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</si>
  <si>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</si>
  <si>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</si>
  <si>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</si>
  <si>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</si>
  <si>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</si>
  <si>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</si>
  <si>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</si>
  <si>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</si>
  <si>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</si>
  <si>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</si>
  <si>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</si>
  <si>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</si>
  <si>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</si>
  <si>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</si>
  <si>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</si>
  <si>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</si>
  <si>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</si>
  <si>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</si>
  <si>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</si>
  <si>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</si>
  <si>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</si>
  <si>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</si>
  <si>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</si>
  <si>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</si>
  <si>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</si>
  <si>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</si>
  <si>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</si>
  <si>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</si>
  <si>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</si>
  <si>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</si>
  <si>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</si>
  <si>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</si>
  <si>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</si>
  <si>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</si>
  <si>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</si>
  <si>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</si>
  <si>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</si>
  <si>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</si>
  <si>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</si>
  <si>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</si>
  <si>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</si>
  <si>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</si>
  <si>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</si>
  <si>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</si>
  <si>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</si>
  <si>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</si>
  <si>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</si>
  <si>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</si>
  <si>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</si>
  <si>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</si>
  <si>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</si>
  <si>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</si>
  <si>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</si>
  <si>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</si>
  <si>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</si>
  <si>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</si>
  <si>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</si>
  <si>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</si>
  <si>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</si>
  <si>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</si>
  <si>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</si>
  <si>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</si>
  <si>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</si>
  <si>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</si>
  <si>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</si>
  <si>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</si>
  <si>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</si>
  <si>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</si>
  <si>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</si>
  <si>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</si>
  <si>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</si>
  <si>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</si>
  <si>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</si>
  <si>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</si>
  <si>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</si>
  <si>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</si>
  <si>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</si>
  <si>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</si>
  <si>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</si>
  <si>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</si>
  <si>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</si>
  <si>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</si>
  <si>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</si>
  <si>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</si>
  <si>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</si>
  <si>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</si>
  <si>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</si>
  <si>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</si>
  <si>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</si>
  <si>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</si>
  <si>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</si>
  <si>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</si>
  <si>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</si>
  <si>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</si>
  <si>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</si>
  <si>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</si>
  <si>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</si>
  <si>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</si>
  <si>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</si>
  <si>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</si>
  <si>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</si>
  <si>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</si>
  <si>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</si>
  <si>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</si>
  <si>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</si>
  <si>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</si>
  <si>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</si>
  <si>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</si>
  <si>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</si>
  <si>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</si>
  <si>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</si>
  <si>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</si>
  <si>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</si>
  <si>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</si>
  <si>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</si>
  <si>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</si>
  <si>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</si>
  <si>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</si>
  <si>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</si>
  <si>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</si>
  <si>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</si>
  <si>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</si>
  <si>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</si>
  <si>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</si>
  <si>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</si>
  <si>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</si>
  <si>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</si>
  <si>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</si>
  <si>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</si>
  <si>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</si>
  <si>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</si>
  <si>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</si>
  <si>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</si>
  <si>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</si>
  <si>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</si>
  <si>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</si>
  <si>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</si>
  <si>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</si>
  <si>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</si>
  <si>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</si>
  <si>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</si>
  <si>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</si>
  <si>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</si>
  <si>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</si>
  <si>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</si>
  <si>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</si>
  <si>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</si>
  <si>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</si>
  <si>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</si>
  <si>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</si>
  <si>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</si>
  <si>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</si>
  <si>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</si>
  <si>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</si>
  <si>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</si>
  <si>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</si>
  <si>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</si>
  <si>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</si>
  <si>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</si>
  <si>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</si>
  <si>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</si>
  <si>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</si>
  <si>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</si>
  <si>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</si>
  <si>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</si>
  <si>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</si>
  <si>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</si>
  <si>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</si>
  <si>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</si>
  <si>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</si>
  <si>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</si>
  <si>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</si>
  <si>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</si>
  <si>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</si>
  <si>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</si>
  <si>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</si>
  <si>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</si>
  <si>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</si>
  <si>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</si>
  <si>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</si>
  <si>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</si>
  <si>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</si>
  <si>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</si>
  <si>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</si>
  <si>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</si>
  <si>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</si>
  <si>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</si>
  <si>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</si>
  <si>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</si>
  <si>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</si>
  <si>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</si>
  <si>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</si>
  <si>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</si>
  <si>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</si>
  <si>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</si>
  <si>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</si>
  <si>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</si>
  <si>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</si>
  <si>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</si>
  <si>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</si>
  <si>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</si>
  <si>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</si>
  <si>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</si>
  <si>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</si>
  <si>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</si>
  <si>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</si>
  <si>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</si>
  <si>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</si>
  <si>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</si>
  <si>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</si>
  <si>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</si>
  <si>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</si>
  <si>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</si>
  <si>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</si>
  <si>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</si>
  <si>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</si>
  <si>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</si>
  <si>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</si>
  <si>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</si>
  <si>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</si>
  <si>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</si>
  <si>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</si>
  <si>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</si>
  <si>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</si>
  <si>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</si>
  <si>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</si>
  <si>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</si>
  <si>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</si>
  <si>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</si>
  <si>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</si>
  <si>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</si>
  <si>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</si>
  <si>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</si>
  <si>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</si>
  <si>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</si>
  <si>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</si>
  <si>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</si>
  <si>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</si>
  <si>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</si>
  <si>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</si>
  <si>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</si>
  <si>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</si>
  <si>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</si>
  <si>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</si>
  <si>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</si>
  <si>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</si>
  <si>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</si>
  <si>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</si>
  <si>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</si>
  <si>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</si>
  <si>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</si>
  <si>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</si>
  <si>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</si>
  <si>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</si>
  <si>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</si>
  <si>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</si>
  <si>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</si>
  <si>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</si>
  <si>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</si>
  <si>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</si>
  <si>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</si>
  <si>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</si>
  <si>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</si>
  <si>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</si>
  <si>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</si>
  <si>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</si>
  <si>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</si>
  <si>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</si>
  <si>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</si>
  <si>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</si>
  <si>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</si>
  <si>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</si>
  <si>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</si>
  <si>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</si>
  <si>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</si>
  <si>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</si>
  <si>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</si>
  <si>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</si>
  <si>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</si>
  <si>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</si>
  <si>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</si>
  <si>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</si>
  <si>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</si>
  <si>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</si>
  <si>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</si>
  <si>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</si>
  <si>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</si>
  <si>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</si>
  <si>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</si>
  <si>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</si>
  <si>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</si>
  <si>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</si>
  <si>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</si>
  <si>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</si>
  <si>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</si>
  <si>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</si>
  <si>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</si>
  <si>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</si>
  <si>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</si>
  <si>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</si>
  <si>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</si>
  <si>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</si>
  <si>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</si>
  <si>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</si>
  <si>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</si>
  <si>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</si>
  <si>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</si>
  <si>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</si>
  <si>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</si>
  <si>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</si>
  <si>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</si>
  <si>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</si>
  <si>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</si>
  <si>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</si>
  <si>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</si>
  <si>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</si>
  <si>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</si>
  <si>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</si>
  <si>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</si>
  <si>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</si>
  <si>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</si>
  <si>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</si>
  <si>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</si>
  <si>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</si>
  <si>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</si>
  <si>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</si>
  <si>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</si>
  <si>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</si>
  <si>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</si>
  <si>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</si>
  <si>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</si>
  <si>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</si>
  <si>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</si>
  <si>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</si>
  <si>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</si>
  <si>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</si>
  <si>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</si>
  <si>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</si>
  <si>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</si>
  <si>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</si>
  <si>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</si>
  <si>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</si>
  <si>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</si>
  <si>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</si>
  <si>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</si>
  <si>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</si>
  <si>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</si>
  <si>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</si>
  <si>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</si>
  <si>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</si>
  <si>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</si>
  <si>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</si>
  <si>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</si>
  <si>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</si>
  <si>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</si>
  <si>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</si>
  <si>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</si>
  <si>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</si>
  <si>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</si>
  <si>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</si>
  <si>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</si>
  <si>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</si>
  <si>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</si>
  <si>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</si>
  <si>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</si>
  <si>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</si>
  <si>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</si>
  <si>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</si>
  <si>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</si>
  <si>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</si>
  <si>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</si>
  <si>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</si>
  <si>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</si>
  <si>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</si>
  <si>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</si>
  <si>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</si>
  <si>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</si>
  <si>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</si>
  <si>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</si>
  <si>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</si>
  <si>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</si>
  <si>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</si>
  <si>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</si>
  <si>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</si>
  <si>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</si>
  <si>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</si>
  <si>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</si>
  <si>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</si>
  <si>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</si>
  <si>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</si>
  <si>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</si>
  <si>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</si>
  <si>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</si>
  <si>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</si>
  <si>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</si>
  <si>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</si>
  <si>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</si>
  <si>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</si>
  <si>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</si>
  <si>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</si>
  <si>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</si>
  <si>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</si>
  <si>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</si>
  <si>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</si>
  <si>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</si>
  <si>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</si>
  <si>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</si>
  <si>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</si>
  <si>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</si>
  <si>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</si>
  <si>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</si>
  <si>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</si>
  <si>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</si>
  <si>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</si>
  <si>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</si>
  <si>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</si>
  <si>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</si>
  <si>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</si>
  <si>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</si>
  <si>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</si>
  <si>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</si>
  <si>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</si>
  <si>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</si>
  <si>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</si>
  <si>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</si>
  <si>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</si>
  <si>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</si>
  <si>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</si>
  <si>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</si>
  <si>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</si>
  <si>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</si>
  <si>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</si>
  <si>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</si>
  <si>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</si>
  <si>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</si>
  <si>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</si>
  <si>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</si>
  <si>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</si>
  <si>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</si>
  <si>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</si>
  <si>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</si>
  <si>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</si>
  <si>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</si>
  <si>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</si>
  <si>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</si>
  <si>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</si>
  <si>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</si>
  <si>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</si>
  <si>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</si>
  <si>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</si>
  <si>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</si>
  <si>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</si>
  <si>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</si>
  <si>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</si>
  <si>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</si>
  <si>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</si>
  <si>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</si>
  <si>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</si>
  <si>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</si>
  <si>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</si>
  <si>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</si>
  <si>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</si>
  <si>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</si>
  <si>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</si>
  <si>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</si>
  <si>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</si>
  <si>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</si>
  <si>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</si>
  <si>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</si>
  <si>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</si>
  <si>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</si>
  <si>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</si>
  <si>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</si>
  <si>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</si>
  <si>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</si>
  <si>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</si>
  <si>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</si>
  <si>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</si>
  <si>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</si>
  <si>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</si>
  <si>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</si>
  <si>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</si>
  <si>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</si>
  <si>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</si>
  <si>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</si>
  <si>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</si>
  <si>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</si>
  <si>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</si>
  <si>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</si>
  <si>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</si>
  <si>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</si>
  <si>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</si>
  <si>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</si>
  <si>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</si>
  <si>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</si>
  <si>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</si>
  <si>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</si>
  <si>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</si>
  <si>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</si>
  <si>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</si>
  <si>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</si>
  <si>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</si>
  <si>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</si>
  <si>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</si>
  <si>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</si>
  <si>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</si>
  <si>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</si>
  <si>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</si>
  <si>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</si>
  <si>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</si>
  <si>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</si>
  <si>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</si>
  <si>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</si>
  <si>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</si>
  <si>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</si>
  <si>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</si>
  <si>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</si>
  <si>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</si>
  <si>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</si>
  <si>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</si>
  <si>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</si>
  <si>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</si>
  <si>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</si>
  <si>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</si>
  <si>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</si>
  <si>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</si>
  <si>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</si>
  <si>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</si>
  <si>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</si>
  <si>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</si>
  <si>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</si>
  <si>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</si>
  <si>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</si>
  <si>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</si>
  <si>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</si>
  <si>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</si>
  <si>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</si>
  <si>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</si>
  <si>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</si>
  <si>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</si>
  <si>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</si>
  <si>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</si>
  <si>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</si>
  <si>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</si>
  <si>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</si>
  <si>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</si>
  <si>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</si>
  <si>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</si>
  <si>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</si>
  <si>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</si>
  <si>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</si>
  <si>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</si>
  <si>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</si>
  <si>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</si>
  <si>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</si>
  <si>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</si>
  <si>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</si>
  <si>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</si>
  <si>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</si>
  <si>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</si>
  <si>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</si>
  <si>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</si>
  <si>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</si>
  <si>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</si>
  <si>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</si>
  <si>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</si>
  <si>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</si>
  <si>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</si>
  <si>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</si>
  <si>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</si>
  <si>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</si>
  <si>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</si>
  <si>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</si>
  <si>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</si>
  <si>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</si>
  <si>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</si>
  <si>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</si>
  <si>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</si>
  <si>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</si>
  <si>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</si>
  <si>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</si>
  <si>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</si>
  <si>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</si>
  <si>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</si>
  <si>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</si>
  <si>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</si>
  <si>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</si>
  <si>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</si>
  <si>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</si>
  <si>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</si>
  <si>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</si>
  <si>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</si>
  <si>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</si>
  <si>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</si>
  <si>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</si>
  <si>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</si>
  <si>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</si>
  <si>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</si>
  <si>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</si>
  <si>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</si>
  <si>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</si>
  <si>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</si>
  <si>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</si>
  <si>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</si>
  <si>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</si>
  <si>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</si>
  <si>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</si>
  <si>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</si>
  <si>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</si>
  <si>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</si>
  <si>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</si>
  <si>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</si>
  <si>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</si>
  <si>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</si>
  <si>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</si>
  <si>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</si>
  <si>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</si>
  <si>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</si>
  <si>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</si>
  <si>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</si>
  <si>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</si>
  <si>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</si>
  <si>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</si>
  <si>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</si>
  <si>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</si>
  <si>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</si>
  <si>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</si>
  <si>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</si>
  <si>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</si>
  <si>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</si>
  <si>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</si>
  <si>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</si>
  <si>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</si>
  <si>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</si>
  <si>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</si>
  <si>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</si>
  <si>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</si>
  <si>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</si>
  <si>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</si>
  <si>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</si>
  <si>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</si>
  <si>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</si>
  <si>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</si>
  <si>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</si>
  <si>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</si>
  <si>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</si>
  <si>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</si>
  <si>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</si>
  <si>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</si>
  <si>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</si>
  <si>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</si>
  <si>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</si>
  <si>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</si>
  <si>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</si>
  <si>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</si>
  <si>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</si>
  <si>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</si>
  <si>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</si>
  <si>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</si>
  <si>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</si>
  <si>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</si>
  <si>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</si>
  <si>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</si>
  <si>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</si>
  <si>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</si>
  <si>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</si>
  <si>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</si>
  <si>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</si>
  <si>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</si>
  <si>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</si>
  <si>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</si>
  <si>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</si>
  <si>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</si>
  <si>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</si>
  <si>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</si>
  <si>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</si>
  <si>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</si>
  <si>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</si>
  <si>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</si>
  <si>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</si>
  <si>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</si>
  <si>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</si>
  <si>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</si>
  <si>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</si>
  <si>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</si>
  <si>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</si>
  <si>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</si>
  <si>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</si>
  <si>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</si>
  <si>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</si>
  <si>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</si>
  <si>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</si>
  <si>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</si>
  <si>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</si>
  <si>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</si>
  <si>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</si>
  <si>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</si>
  <si>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</si>
  <si>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</si>
  <si>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</si>
  <si>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</si>
  <si>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</si>
  <si>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</si>
  <si>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</si>
  <si>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</si>
  <si>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</si>
  <si>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</si>
  <si>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</si>
  <si>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</si>
  <si>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</si>
  <si>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</si>
  <si>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</si>
  <si>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</si>
  <si>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</si>
  <si>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</si>
  <si>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</si>
  <si>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</si>
  <si>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</si>
  <si>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</si>
  <si>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</si>
  <si>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</si>
  <si>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</si>
  <si>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</si>
  <si>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</si>
  <si>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</si>
  <si>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</si>
  <si>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</si>
  <si>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</si>
  <si>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</si>
  <si>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</si>
  <si>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</si>
  <si>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</si>
  <si>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</si>
  <si>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</si>
  <si>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</si>
  <si>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</si>
  <si>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</si>
  <si>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</si>
  <si>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</si>
  <si>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</si>
  <si>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</si>
  <si>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</si>
  <si>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</si>
  <si>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</si>
  <si>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</si>
  <si>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</si>
  <si>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</si>
  <si>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</si>
  <si>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</si>
  <si>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</si>
  <si>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</si>
  <si>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</si>
  <si>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</si>
  <si>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</si>
  <si>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</si>
  <si>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</si>
  <si>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</si>
  <si>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</si>
  <si>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</si>
  <si>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</si>
  <si>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</si>
  <si>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</si>
  <si>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</si>
  <si>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</si>
  <si>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</si>
  <si>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</si>
  <si>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</si>
  <si>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</si>
  <si>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</si>
  <si>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</si>
  <si>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</si>
  <si>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</si>
  <si>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</si>
  <si>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</si>
  <si>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</si>
  <si>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</si>
  <si>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</si>
  <si>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</si>
  <si>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</si>
  <si>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</si>
  <si>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</si>
  <si>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</si>
  <si>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</si>
  <si>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</si>
  <si>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</si>
  <si>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</si>
  <si>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</si>
  <si>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</si>
  <si>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</si>
  <si>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</si>
  <si>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</si>
  <si>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</si>
  <si>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</si>
  <si>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</si>
  <si>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</si>
  <si>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</si>
  <si>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</si>
  <si>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</si>
  <si>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</si>
  <si>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</si>
  <si>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</si>
  <si>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</si>
  <si>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</si>
  <si>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</si>
  <si>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</si>
  <si>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</si>
  <si>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</si>
  <si>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</si>
  <si>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</si>
  <si>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</si>
  <si>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</si>
  <si>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</si>
  <si>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</si>
  <si>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</si>
  <si>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</si>
  <si>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</si>
  <si>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</si>
  <si>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</si>
  <si>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</si>
  <si>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</si>
  <si>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</si>
  <si>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</si>
  <si>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</si>
  <si>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</si>
  <si>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</si>
  <si>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</si>
  <si>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</si>
  <si>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</si>
  <si>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</si>
  <si>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</si>
  <si>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</si>
  <si>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</si>
  <si>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</si>
  <si>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</si>
  <si>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</si>
  <si>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</si>
  <si>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</si>
  <si>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</si>
  <si>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</si>
  <si>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</si>
  <si>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</si>
  <si>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</si>
  <si>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</si>
  <si>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</si>
  <si>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</si>
  <si>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</si>
  <si>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</si>
  <si>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</si>
  <si>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</si>
  <si>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</si>
  <si>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</si>
  <si>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</si>
  <si>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</si>
  <si>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</si>
  <si>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</si>
  <si>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</si>
  <si>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</si>
  <si>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</si>
  <si>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</si>
  <si>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</si>
  <si>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</si>
  <si>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</si>
  <si>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</si>
  <si>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</si>
  <si>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</si>
  <si>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</si>
  <si>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</si>
  <si>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</si>
  <si>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</si>
  <si>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</si>
  <si>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</si>
  <si>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</si>
  <si>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</si>
  <si>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</si>
  <si>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</si>
  <si>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</si>
  <si>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</si>
  <si>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</si>
  <si>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</si>
  <si>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</si>
  <si>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</si>
  <si>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</si>
  <si>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</si>
  <si>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</si>
  <si>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</si>
  <si>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</si>
  <si>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</si>
  <si>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</si>
  <si>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</si>
  <si>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</si>
  <si>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</si>
  <si>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</si>
  <si>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</si>
  <si>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</si>
  <si>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</si>
  <si>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</si>
  <si>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</si>
  <si>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</si>
  <si>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</si>
  <si>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</si>
  <si>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</si>
  <si>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</si>
  <si>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</si>
  <si>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</si>
  <si>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</si>
  <si>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</si>
  <si>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</si>
  <si>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</si>
  <si>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</si>
  <si>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</si>
  <si>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</si>
  <si>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</si>
  <si>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</si>
  <si>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</si>
  <si>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</si>
  <si>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</si>
  <si>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</si>
  <si>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</si>
  <si>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</si>
  <si>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</si>
  <si>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</si>
  <si>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</si>
  <si>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</si>
  <si>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</si>
  <si>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</si>
  <si>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</si>
  <si>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</si>
  <si>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</si>
  <si>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</si>
  <si>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</si>
  <si>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</si>
  <si>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</si>
  <si>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</si>
  <si>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</si>
  <si>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</si>
  <si>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</si>
  <si>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</si>
  <si>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</si>
  <si>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</si>
  <si>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</si>
  <si>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</si>
  <si>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</si>
  <si>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</si>
  <si>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</si>
  <si>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</si>
  <si>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</si>
  <si>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</si>
  <si>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</si>
  <si>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</si>
  <si>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</si>
  <si>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</si>
  <si>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</si>
  <si>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</si>
  <si>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</si>
  <si>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</si>
  <si>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</si>
  <si>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</si>
  <si>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</si>
  <si>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</si>
  <si>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</si>
  <si>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</si>
  <si>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</si>
  <si>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</si>
  <si>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</si>
  <si>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</si>
  <si>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</si>
  <si>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</si>
  <si>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</si>
  <si>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</si>
  <si>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</si>
  <si>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</si>
  <si>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</si>
  <si>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</si>
  <si>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</si>
  <si>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</si>
  <si>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</si>
  <si>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</si>
  <si>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</si>
  <si>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</si>
  <si>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</si>
  <si>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</si>
  <si>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</si>
  <si>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</si>
  <si>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</si>
  <si>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</si>
  <si>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</si>
  <si>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</si>
  <si>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</si>
  <si>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</si>
  <si>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</si>
  <si>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</si>
  <si>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</si>
  <si>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</si>
  <si>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</si>
  <si>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</si>
  <si>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</si>
  <si>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</si>
  <si>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</si>
  <si>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</si>
  <si>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</si>
  <si>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</si>
  <si>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</si>
  <si>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</si>
  <si>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</si>
  <si>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</si>
  <si>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</si>
  <si>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</si>
  <si>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</si>
  <si>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</si>
  <si>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</si>
  <si>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</si>
  <si>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</si>
  <si>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</si>
  <si>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</si>
  <si>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</si>
  <si>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</si>
  <si>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</si>
  <si>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</si>
  <si>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</si>
  <si>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</si>
  <si>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</si>
  <si>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</si>
  <si>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</si>
  <si>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</si>
  <si>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</si>
  <si>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</si>
  <si>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</si>
  <si>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</si>
  <si>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</si>
  <si>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</si>
  <si>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</si>
  <si>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</si>
  <si>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</si>
  <si>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</si>
  <si>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</si>
  <si>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</si>
  <si>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</si>
  <si>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</si>
  <si>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</si>
  <si>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</si>
  <si>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</si>
  <si>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</si>
  <si>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</si>
  <si>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</si>
  <si>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</si>
  <si>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</si>
  <si>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</si>
  <si>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</si>
  <si>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</si>
  <si>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</si>
  <si>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</si>
  <si>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</si>
  <si>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</si>
  <si>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</si>
  <si>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</si>
  <si>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</si>
  <si>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</si>
  <si>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</si>
  <si>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</si>
  <si>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</si>
  <si>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</si>
  <si>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</si>
  <si>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</si>
  <si>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</si>
  <si>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</si>
  <si>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</si>
  <si>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</si>
  <si>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</si>
  <si>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</si>
  <si>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</si>
  <si>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</si>
  <si>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</si>
  <si>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</si>
  <si>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</si>
  <si>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</si>
  <si>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</si>
  <si>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</si>
  <si>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</si>
  <si>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</si>
  <si>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</si>
  <si>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</si>
  <si>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</si>
  <si>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</si>
  <si>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</si>
  <si>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</si>
  <si>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</si>
  <si>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</si>
  <si>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</si>
  <si>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</si>
  <si>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</si>
  <si>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</si>
  <si>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</si>
  <si>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</si>
  <si>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</si>
  <si>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</si>
  <si>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</si>
  <si>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</si>
  <si>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</si>
  <si>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</si>
  <si>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</si>
  <si>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</si>
  <si>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</si>
  <si>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</si>
  <si>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</si>
  <si>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</si>
  <si>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</si>
  <si>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</si>
  <si>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</si>
  <si>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</si>
  <si>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</si>
  <si>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</si>
  <si>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</si>
  <si>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</si>
  <si>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</si>
  <si>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</si>
  <si>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</si>
  <si>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</si>
  <si>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</si>
  <si>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</si>
  <si>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</si>
  <si>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</si>
  <si>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</si>
  <si>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</si>
  <si>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</si>
  <si>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</si>
  <si>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</si>
  <si>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</si>
  <si>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</si>
  <si>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</si>
  <si>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</si>
  <si>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</si>
  <si>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</si>
  <si>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</si>
  <si>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</si>
  <si>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</si>
  <si>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</si>
  <si>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</si>
  <si>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</si>
  <si>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</si>
  <si>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</si>
  <si>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</si>
  <si>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</si>
  <si>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</si>
  <si>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</si>
  <si>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</si>
  <si>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</si>
  <si>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</si>
  <si>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</si>
  <si>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</si>
  <si>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</si>
  <si>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</si>
  <si>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</si>
  <si>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</si>
  <si>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</si>
  <si>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</si>
  <si>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</si>
  <si>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</si>
  <si>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</si>
  <si>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</si>
  <si>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</si>
  <si>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</si>
  <si>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</si>
  <si>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</si>
  <si>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</si>
  <si>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</si>
  <si>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</si>
  <si>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</si>
  <si>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</si>
  <si>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</si>
  <si>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</si>
  <si>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</si>
  <si>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</si>
  <si>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</si>
  <si>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</si>
  <si>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</si>
  <si>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</si>
  <si>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</si>
  <si>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</si>
  <si>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</si>
  <si>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</si>
  <si>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</si>
  <si>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</si>
  <si>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</si>
  <si>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</si>
  <si>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</si>
  <si>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</si>
  <si>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</si>
  <si>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</si>
  <si>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</si>
  <si>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</si>
  <si>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</si>
  <si>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</si>
  <si>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</si>
  <si>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</si>
  <si>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</si>
  <si>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</si>
  <si>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</si>
  <si>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</si>
  <si>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</si>
  <si>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</si>
  <si>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</si>
  <si>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</si>
  <si>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</si>
  <si>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</si>
  <si>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</si>
  <si>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</si>
  <si>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</si>
  <si>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</si>
  <si>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</si>
  <si>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</si>
  <si>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</si>
  <si>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</si>
  <si>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</si>
  <si>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</si>
  <si>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</si>
  <si>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</si>
  <si>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</si>
  <si>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</si>
  <si>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</si>
  <si>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</si>
  <si>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</si>
  <si>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</si>
  <si>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</si>
  <si>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</si>
  <si>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</si>
  <si>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</si>
  <si>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</si>
  <si>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</si>
  <si>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</si>
  <si>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</si>
  <si>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</si>
  <si>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</si>
  <si>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</si>
  <si>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</si>
  <si>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</si>
  <si>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</si>
  <si>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</si>
  <si>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</si>
  <si>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</si>
  <si>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</si>
  <si>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</si>
  <si>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</si>
  <si>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</si>
  <si>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</si>
  <si>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</si>
  <si>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</si>
  <si>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</si>
  <si>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</si>
  <si>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</si>
  <si>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</si>
  <si>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</si>
  <si>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</si>
  <si>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</si>
  <si>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</si>
  <si>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</si>
  <si>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</si>
  <si>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</si>
  <si>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</si>
  <si>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</si>
  <si>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</si>
  <si>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</si>
  <si>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</si>
  <si>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</si>
  <si>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</si>
  <si>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</si>
  <si>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</si>
  <si>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</si>
  <si>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</si>
  <si>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</si>
  <si>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</si>
  <si>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</si>
  <si>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</si>
  <si>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</si>
  <si>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</si>
  <si>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</si>
  <si>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</si>
  <si>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</si>
  <si>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</si>
  <si>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</si>
  <si>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</si>
  <si>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</si>
  <si>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</si>
  <si>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</si>
  <si>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</si>
  <si>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</si>
  <si>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</si>
  <si>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</si>
  <si>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</si>
  <si>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</si>
  <si>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</si>
  <si>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</si>
  <si>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</si>
  <si>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</si>
  <si>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</si>
  <si>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</si>
  <si>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</si>
  <si>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</si>
  <si>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</si>
  <si>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</si>
  <si>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</si>
  <si>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</si>
  <si>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</si>
  <si>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</si>
  <si>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</si>
  <si>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</si>
  <si>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</si>
  <si>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</si>
  <si>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</si>
  <si>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</si>
  <si>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</si>
  <si>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</si>
  <si>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</si>
  <si>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</si>
  <si>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</si>
  <si>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</si>
  <si>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</si>
  <si>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</si>
  <si>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</si>
  <si>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</si>
  <si>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</si>
  <si>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</si>
  <si>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</si>
  <si>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</si>
  <si>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</si>
  <si>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</si>
  <si>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</si>
  <si>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</si>
  <si>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</si>
  <si>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</si>
  <si>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</si>
  <si>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</si>
  <si>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</si>
  <si>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</si>
  <si>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</si>
  <si>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</si>
  <si>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</si>
  <si>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</si>
  <si>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</si>
  <si>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</si>
  <si>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</si>
  <si>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</si>
  <si>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</si>
  <si>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</si>
  <si>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</si>
  <si>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</si>
  <si>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</si>
  <si>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</si>
  <si>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</si>
  <si>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</si>
  <si>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</si>
  <si>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</si>
  <si>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</si>
  <si>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</si>
  <si>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</si>
  <si>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</si>
  <si>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</si>
  <si>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</si>
  <si>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</si>
  <si>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</si>
  <si>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</si>
  <si>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</si>
  <si>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</si>
  <si>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</si>
  <si>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</si>
  <si>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</si>
  <si>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</si>
  <si>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</si>
  <si>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</si>
  <si>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</si>
  <si>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</si>
  <si>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</si>
  <si>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</si>
  <si>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</si>
  <si>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</si>
  <si>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</si>
  <si>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</si>
  <si>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</si>
  <si>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</si>
  <si>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</si>
  <si>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</si>
  <si>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</si>
  <si>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</si>
  <si>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</si>
  <si>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</si>
  <si>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</si>
  <si>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</si>
  <si>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</si>
  <si>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</si>
  <si>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</si>
  <si>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</si>
  <si>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</si>
  <si>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</si>
  <si>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</si>
  <si>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</si>
  <si>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</si>
  <si>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</si>
  <si>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</si>
  <si>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</si>
  <si>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</si>
  <si>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</si>
  <si>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</si>
  <si>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</si>
  <si>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</si>
  <si>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</si>
  <si>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</si>
  <si>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</si>
  <si>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</si>
  <si>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</si>
  <si>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</si>
  <si>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</si>
  <si>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</si>
  <si>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</si>
  <si>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</si>
  <si>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</si>
  <si>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</si>
  <si>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</si>
  <si>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</si>
  <si>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</si>
  <si>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</si>
  <si>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</si>
  <si>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</si>
  <si>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</si>
  <si>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</si>
  <si>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</si>
  <si>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</si>
  <si>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</si>
  <si>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</si>
  <si>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</si>
  <si>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</si>
  <si>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</si>
  <si>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</si>
  <si>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</si>
  <si>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</si>
  <si>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</si>
  <si>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</si>
  <si>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</si>
  <si>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</si>
  <si>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</si>
  <si>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</si>
  <si>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</si>
  <si>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</si>
  <si>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</si>
  <si>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</si>
  <si>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</si>
  <si>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</si>
  <si>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</si>
  <si>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</si>
  <si>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</si>
  <si>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</si>
  <si>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</si>
  <si>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</si>
  <si>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</si>
  <si>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</si>
  <si>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</si>
  <si>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</si>
  <si>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</si>
  <si>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</si>
  <si>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</si>
  <si>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</si>
  <si>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</si>
  <si>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</si>
  <si>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</si>
  <si>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</si>
  <si>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</si>
  <si>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</si>
  <si>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</si>
  <si>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</si>
  <si>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</si>
  <si>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</si>
  <si>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</si>
  <si>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</si>
  <si>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</si>
  <si>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</si>
  <si>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</si>
  <si>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</si>
  <si>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</si>
  <si>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</si>
  <si>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</si>
  <si>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</si>
  <si>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</si>
  <si>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</si>
  <si>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</si>
  <si>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</si>
  <si>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</si>
  <si>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</si>
  <si>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</si>
  <si>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</si>
  <si>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</si>
  <si>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</si>
  <si>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</si>
  <si>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</si>
  <si>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</si>
  <si>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</si>
  <si>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</si>
  <si>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</si>
  <si>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</si>
  <si>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</si>
  <si>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</si>
  <si>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</si>
  <si>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</si>
  <si>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</si>
  <si>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</si>
  <si>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</si>
  <si>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</si>
  <si>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</si>
  <si>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</si>
  <si>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</si>
  <si>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</si>
  <si>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</si>
  <si>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</si>
  <si>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</si>
  <si>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</si>
  <si>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</si>
  <si>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</si>
  <si>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</si>
  <si>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</si>
  <si>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</si>
  <si>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</si>
  <si>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</si>
  <si>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</si>
  <si>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</si>
  <si>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</si>
  <si>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</si>
  <si>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</si>
  <si>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</si>
  <si>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</si>
  <si>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</si>
  <si>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</si>
  <si>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</si>
  <si>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</si>
  <si>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</si>
  <si>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</si>
  <si>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</si>
  <si>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</si>
  <si>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</si>
  <si>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</si>
  <si>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</si>
  <si>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</si>
  <si>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</si>
  <si>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</si>
  <si>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</si>
  <si>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</si>
  <si>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</si>
  <si>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</si>
  <si>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</si>
  <si>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</si>
  <si>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</si>
  <si>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</si>
  <si>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</si>
  <si>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</si>
  <si>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</si>
  <si>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</si>
  <si>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</si>
  <si>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</si>
  <si>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</si>
  <si>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</si>
  <si>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</si>
  <si>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</si>
  <si>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</si>
  <si>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</si>
  <si>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</si>
  <si>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</si>
  <si>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</si>
  <si>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</si>
  <si>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</si>
  <si>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</si>
  <si>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</si>
  <si>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</si>
  <si>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</si>
  <si>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</si>
  <si>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</si>
  <si>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</si>
  <si>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</si>
  <si>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</si>
  <si>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</si>
  <si>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</si>
  <si>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</si>
  <si>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</si>
  <si>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</si>
  <si>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</si>
  <si>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</si>
  <si>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</si>
  <si>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</si>
  <si>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</si>
  <si>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</si>
  <si>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</si>
  <si>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</si>
  <si>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</si>
  <si>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</si>
  <si>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</si>
  <si>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</si>
  <si>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</si>
  <si>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</si>
  <si>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</si>
  <si>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</si>
  <si>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</si>
  <si>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</si>
  <si>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</si>
  <si>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</si>
  <si>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</si>
  <si>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</si>
  <si>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</si>
  <si>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</si>
  <si>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</si>
  <si>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</si>
  <si>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</si>
  <si>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</si>
  <si>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</si>
  <si>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</si>
  <si>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</si>
  <si>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</si>
  <si>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</si>
  <si>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</si>
  <si>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</si>
  <si>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</si>
  <si>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</si>
  <si>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</si>
  <si>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</si>
  <si>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</si>
  <si>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</si>
  <si>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</si>
  <si>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</si>
  <si>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</si>
  <si>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</si>
  <si>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</si>
  <si>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</si>
  <si>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</si>
  <si>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</si>
  <si>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</si>
  <si>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</si>
  <si>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</si>
  <si>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</si>
  <si>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</si>
  <si>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</si>
  <si>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</si>
  <si>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</si>
  <si>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</si>
  <si>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</si>
  <si>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</si>
  <si>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</si>
  <si>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</si>
  <si>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</si>
  <si>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</si>
  <si>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</si>
  <si>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</si>
  <si>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</si>
  <si>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</si>
  <si>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</si>
  <si>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</si>
  <si>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</si>
  <si>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</si>
  <si>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</si>
  <si>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</si>
  <si>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</si>
  <si>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</si>
  <si>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</si>
  <si>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</si>
  <si>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</si>
  <si>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</si>
  <si>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</si>
  <si>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</si>
  <si>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</si>
  <si>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</si>
  <si>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</si>
  <si>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</si>
  <si>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</si>
  <si>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</si>
  <si>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</si>
  <si>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</si>
  <si>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</si>
  <si>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</si>
  <si>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</si>
  <si>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</si>
  <si>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</si>
  <si>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</si>
  <si>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</si>
  <si>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</si>
  <si>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</si>
  <si>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</si>
  <si>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</si>
  <si>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</si>
  <si>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</si>
  <si>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</si>
  <si>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</si>
  <si>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</si>
  <si>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</si>
  <si>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</si>
  <si>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</si>
  <si>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</si>
  <si>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</si>
  <si>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</si>
  <si>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</si>
  <si>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</si>
  <si>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</si>
  <si>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</si>
  <si>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</si>
  <si>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</si>
  <si>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</si>
  <si>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</si>
  <si>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</si>
  <si>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</si>
  <si>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</si>
  <si>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</si>
  <si>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</si>
  <si>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</si>
  <si>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</si>
  <si>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</si>
  <si>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</si>
  <si>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</si>
  <si>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</si>
  <si>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</si>
  <si>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</si>
  <si>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</si>
  <si>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</si>
  <si>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</si>
  <si>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</si>
  <si>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</si>
  <si>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</si>
  <si>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</si>
  <si>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</si>
  <si>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</si>
  <si>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</si>
  <si>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</si>
  <si>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</si>
  <si>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</si>
  <si>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</si>
  <si>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</si>
  <si>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</si>
  <si>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</si>
  <si>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</si>
  <si>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</si>
  <si>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</si>
  <si>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</si>
  <si>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</si>
  <si>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</si>
  <si>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</si>
  <si>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</si>
  <si>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</si>
  <si>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</si>
  <si>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</si>
  <si>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</si>
  <si>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</si>
  <si>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</si>
  <si>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</si>
  <si>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</si>
  <si>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</si>
  <si>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</si>
  <si>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</si>
  <si>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</si>
  <si>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</si>
  <si>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</si>
  <si>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</si>
  <si>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</si>
  <si>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</si>
  <si>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</si>
  <si>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</si>
  <si>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</si>
  <si>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</si>
  <si>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</si>
  <si>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</si>
  <si>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</si>
  <si>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</si>
  <si>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</si>
  <si>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</si>
  <si>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</si>
  <si>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</si>
  <si>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</si>
  <si>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</si>
  <si>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</si>
  <si>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</si>
  <si>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</si>
  <si>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</si>
  <si>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</si>
  <si>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</si>
  <si>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</si>
  <si>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</si>
  <si>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</si>
  <si>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</si>
  <si>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</si>
  <si>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</si>
  <si>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</si>
  <si>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</si>
  <si>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</si>
  <si>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</si>
  <si>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</si>
  <si>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</si>
  <si>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</si>
  <si>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</si>
  <si>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</si>
  <si>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</si>
  <si>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</si>
  <si>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</si>
  <si>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</si>
  <si>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</si>
  <si>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</si>
  <si>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</si>
  <si>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</si>
  <si>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</si>
  <si>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</si>
  <si>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</si>
  <si>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</si>
  <si>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</si>
  <si>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</si>
  <si>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</si>
  <si>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</si>
  <si>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</si>
  <si>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</si>
  <si>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</si>
  <si>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</si>
  <si>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</si>
  <si>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</si>
  <si>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</si>
  <si>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</si>
  <si>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</si>
  <si>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</si>
  <si>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</si>
  <si>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</si>
  <si>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</si>
  <si>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</si>
  <si>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</si>
  <si>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</si>
  <si>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</si>
  <si>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</si>
  <si>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</si>
  <si>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</si>
  <si>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</si>
  <si>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</si>
  <si>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</si>
  <si>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</si>
  <si>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</si>
  <si>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</si>
  <si>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</si>
  <si>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</si>
  <si>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</si>
  <si>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</si>
  <si>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</si>
  <si>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</si>
  <si>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</si>
  <si>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</si>
  <si>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</si>
  <si>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</si>
  <si>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</si>
  <si>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</si>
  <si>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</si>
  <si>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</si>
  <si>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</si>
  <si>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</si>
  <si>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</si>
  <si>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</si>
  <si>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</si>
  <si>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</si>
  <si>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</si>
  <si>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</si>
  <si>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</si>
  <si>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</si>
  <si>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</si>
  <si>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</si>
  <si>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</si>
  <si>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</si>
  <si>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</si>
  <si>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</si>
  <si>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</si>
  <si>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</si>
  <si>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</si>
  <si>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</si>
  <si>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</si>
  <si>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</si>
  <si>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</si>
  <si>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</si>
  <si>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</si>
  <si>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</si>
  <si>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</si>
  <si>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</si>
  <si>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</si>
  <si>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</si>
  <si>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</si>
  <si>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</si>
  <si>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</si>
  <si>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</si>
  <si>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</si>
  <si>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</si>
  <si>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</si>
  <si>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</si>
  <si>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</si>
  <si>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</si>
  <si>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</si>
  <si>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</si>
  <si>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</si>
  <si>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</si>
  <si>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</si>
  <si>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</si>
  <si>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</si>
  <si>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</si>
  <si>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</si>
  <si>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</si>
  <si>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</si>
  <si>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</si>
  <si>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</si>
  <si>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</si>
  <si>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</si>
  <si>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</si>
  <si>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</si>
  <si>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</si>
  <si>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</si>
  <si>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</si>
  <si>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</si>
  <si>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</si>
  <si>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</si>
  <si>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</si>
  <si>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</si>
  <si>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</si>
  <si>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</si>
  <si>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</si>
  <si>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</si>
  <si>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</si>
  <si>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</si>
  <si>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</si>
  <si>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</si>
  <si>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</si>
  <si>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</si>
  <si>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</si>
  <si>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</si>
  <si>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</si>
  <si>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</si>
  <si>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</si>
  <si>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</si>
  <si>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</si>
  <si>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</si>
  <si>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</si>
  <si>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</si>
  <si>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</si>
  <si>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</si>
  <si>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</si>
  <si>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</si>
  <si>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</si>
  <si>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</si>
  <si>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</si>
  <si>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</si>
  <si>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</si>
  <si>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</si>
  <si>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</si>
  <si>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</si>
  <si>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</si>
  <si>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</si>
  <si>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</si>
  <si>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</si>
  <si>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</si>
  <si>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</si>
  <si>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</si>
  <si>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</si>
  <si>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</si>
  <si>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</si>
  <si>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</si>
  <si>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</si>
  <si>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</si>
  <si>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</si>
  <si>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</si>
  <si>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</si>
  <si>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</si>
  <si>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</si>
  <si>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</si>
  <si>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</si>
  <si>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</si>
  <si>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</si>
  <si>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</si>
  <si>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</si>
  <si>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</si>
  <si>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</si>
  <si>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</si>
  <si>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</si>
  <si>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</si>
  <si>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</si>
  <si>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</si>
  <si>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</si>
  <si>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</si>
  <si>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</si>
  <si>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</si>
  <si>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</si>
  <si>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</si>
  <si>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</si>
  <si>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</si>
  <si>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</si>
  <si>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</si>
  <si>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</si>
  <si>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</si>
  <si>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</si>
  <si>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</si>
  <si>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</si>
  <si>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</si>
  <si>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</si>
  <si>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</si>
  <si>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</si>
  <si>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</si>
  <si>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</si>
  <si>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</si>
  <si>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</si>
  <si>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</si>
  <si>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</si>
  <si>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</si>
  <si>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</si>
  <si>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</si>
  <si>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</si>
  <si>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</si>
  <si>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</si>
  <si>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</si>
  <si>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</si>
  <si>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</si>
  <si>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</si>
  <si>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</si>
  <si>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</si>
  <si>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</si>
  <si>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</si>
  <si>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</si>
  <si>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</si>
  <si>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</si>
  <si>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</si>
  <si>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</si>
  <si>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</si>
  <si>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</si>
  <si>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</si>
  <si>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</si>
  <si>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</si>
  <si>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</si>
  <si>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</si>
  <si>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</si>
  <si>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</si>
  <si>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</si>
  <si>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</si>
  <si>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</si>
  <si>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</si>
  <si>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</si>
  <si>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</si>
  <si>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</si>
  <si>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</si>
  <si>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</si>
  <si>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</si>
  <si>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</si>
  <si>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</si>
  <si>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</si>
  <si>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</si>
  <si>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</si>
  <si>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</si>
  <si>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</si>
  <si>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</si>
  <si>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</si>
  <si>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</si>
  <si>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</si>
  <si>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</si>
  <si>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</si>
  <si>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</si>
  <si>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</si>
  <si>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</si>
  <si>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</si>
  <si>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</si>
  <si>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</si>
  <si>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</si>
  <si>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</si>
  <si>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</si>
  <si>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</si>
  <si>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</si>
  <si>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</si>
  <si>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</si>
  <si>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</si>
  <si>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</si>
  <si>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</si>
  <si>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</si>
  <si>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</si>
  <si>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</si>
  <si>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</si>
  <si>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</si>
  <si>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</si>
  <si>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</si>
  <si>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</si>
  <si>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</si>
  <si>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</si>
  <si>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</si>
  <si>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</si>
  <si>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</si>
  <si>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</si>
  <si>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</si>
  <si>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</si>
  <si>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</si>
  <si>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</si>
  <si>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</si>
  <si>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</si>
  <si>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</si>
  <si>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</si>
  <si>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</si>
  <si>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</si>
  <si>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</si>
  <si>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</si>
  <si>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</si>
  <si>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</si>
  <si>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</si>
  <si>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</si>
  <si>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</si>
  <si>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</si>
  <si>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</si>
  <si>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</si>
  <si>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</si>
  <si>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</si>
  <si>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</si>
  <si>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</si>
  <si>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</si>
  <si>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</si>
  <si>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</si>
  <si>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</si>
  <si>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</si>
  <si>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</si>
  <si>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</si>
  <si>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</si>
  <si>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</si>
  <si>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</si>
  <si>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</si>
  <si>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</si>
  <si>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</si>
  <si>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</si>
  <si>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</si>
  <si>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</si>
  <si>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</si>
  <si>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</si>
  <si>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</si>
  <si>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</si>
  <si>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</si>
  <si>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</si>
  <si>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</si>
  <si>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</si>
  <si>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</si>
  <si>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</si>
  <si>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</si>
  <si>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</si>
  <si>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</si>
  <si>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</si>
  <si>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</si>
  <si>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</si>
  <si>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</si>
  <si>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</si>
  <si>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</si>
  <si>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</si>
  <si>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</si>
  <si>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</si>
  <si>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</si>
  <si>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</si>
  <si>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</si>
  <si>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</si>
  <si>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</si>
  <si>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</si>
  <si>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</si>
  <si>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</si>
  <si>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</si>
  <si>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</si>
  <si>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</si>
  <si>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</si>
  <si>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</si>
  <si>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</si>
  <si>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</si>
  <si>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</si>
  <si>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</si>
  <si>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</si>
  <si>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</si>
  <si>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</si>
  <si>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</si>
  <si>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</si>
  <si>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</si>
  <si>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</si>
  <si>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</si>
  <si>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</si>
  <si>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</si>
  <si>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</si>
  <si>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</si>
  <si>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</si>
  <si>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</si>
  <si>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</si>
  <si>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</si>
  <si>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</si>
  <si>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</si>
  <si>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</si>
  <si>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</si>
  <si>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</si>
  <si>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</si>
  <si>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</si>
  <si>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</si>
  <si>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</si>
  <si>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</si>
  <si>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</si>
  <si>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</si>
  <si>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</si>
  <si>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</si>
  <si>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</si>
  <si>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</si>
  <si>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</si>
  <si>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</si>
  <si>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</si>
  <si>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</si>
  <si>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</si>
  <si>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</si>
  <si>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</si>
  <si>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</si>
  <si>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</si>
  <si>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</si>
  <si>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</si>
  <si>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</si>
  <si>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</si>
  <si>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</si>
  <si>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</si>
  <si>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</si>
  <si>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</si>
  <si>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</si>
  <si>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</si>
  <si>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</si>
  <si>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</si>
  <si>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</si>
  <si>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</si>
  <si>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</si>
  <si>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</si>
  <si>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</si>
  <si>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</si>
  <si>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</si>
  <si>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</si>
  <si>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</si>
  <si>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</si>
  <si>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</si>
  <si>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</si>
  <si>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</si>
  <si>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</si>
  <si>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</si>
  <si>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</si>
  <si>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</si>
  <si>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</si>
  <si>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</si>
  <si>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</si>
  <si>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</si>
  <si>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</si>
  <si>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</si>
  <si>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</si>
  <si>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</si>
  <si>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</si>
  <si>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</si>
  <si>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</si>
  <si>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</si>
  <si>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</si>
  <si>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</si>
  <si>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</si>
  <si>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</si>
  <si>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</si>
  <si>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</si>
  <si>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</si>
  <si>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</si>
  <si>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</si>
  <si>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</si>
  <si>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</si>
  <si>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</si>
  <si>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</si>
  <si>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</si>
  <si>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</si>
  <si>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</si>
  <si>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</si>
  <si>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</si>
  <si>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</si>
  <si>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</si>
  <si>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</si>
  <si>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</si>
  <si>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</si>
  <si>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</si>
  <si>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</si>
  <si>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</si>
  <si>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</si>
  <si>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</si>
  <si>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</si>
  <si>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</si>
  <si>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</si>
  <si>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</si>
  <si>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</si>
  <si>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</si>
  <si>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</si>
  <si>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</si>
  <si>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</si>
  <si>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</si>
  <si>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</si>
  <si>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</si>
  <si>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</si>
  <si>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</si>
  <si>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</si>
  <si>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</si>
  <si>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</si>
  <si>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</si>
  <si>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</si>
  <si>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</si>
  <si>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</si>
  <si>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</si>
  <si>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</si>
  <si>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</si>
  <si>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</si>
  <si>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</si>
  <si>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</si>
  <si>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</si>
  <si>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</si>
  <si>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</si>
  <si>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</si>
  <si>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</si>
  <si>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</si>
  <si>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</si>
  <si>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</si>
  <si>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</si>
  <si>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</si>
  <si>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</si>
  <si>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</si>
  <si>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</si>
  <si>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</si>
  <si>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</si>
  <si>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</si>
  <si>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</si>
  <si>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</si>
  <si>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</si>
  <si>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</si>
  <si>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</si>
  <si>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</si>
  <si>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</si>
  <si>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</si>
  <si>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</si>
  <si>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</si>
  <si>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</si>
  <si>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</si>
  <si>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</si>
  <si>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</si>
  <si>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</si>
  <si>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</si>
  <si>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</si>
  <si>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</si>
  <si>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</si>
  <si>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</si>
  <si>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</si>
  <si>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</si>
  <si>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</si>
  <si>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</si>
  <si>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</si>
  <si>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</si>
  <si>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</si>
  <si>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</si>
  <si>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</si>
  <si>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</si>
  <si>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</si>
  <si>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</si>
  <si>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</si>
  <si>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</si>
  <si>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</si>
  <si>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</si>
  <si>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</si>
  <si>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</si>
  <si>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</si>
  <si>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</si>
  <si>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</si>
  <si>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</si>
  <si>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</si>
  <si>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</si>
  <si>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</si>
  <si>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</si>
  <si>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</si>
  <si>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</si>
  <si>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</si>
  <si>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</si>
  <si>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</si>
  <si>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</si>
  <si>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</si>
  <si>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</si>
  <si>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</si>
  <si>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</si>
  <si>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</si>
  <si>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</si>
  <si>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</si>
  <si>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</si>
  <si>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</si>
  <si>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</si>
  <si>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</si>
  <si>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</si>
  <si>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</si>
  <si>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</si>
  <si>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</si>
  <si>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</si>
  <si>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</si>
  <si>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</si>
  <si>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</si>
  <si>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</si>
  <si>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</si>
  <si>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</si>
  <si>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</si>
  <si>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</si>
  <si>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</si>
  <si>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</si>
  <si>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</si>
  <si>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</si>
  <si>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</si>
  <si>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</si>
  <si>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</si>
  <si>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</si>
  <si>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</si>
  <si>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</si>
  <si>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</si>
  <si>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</si>
  <si>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</si>
  <si>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</si>
  <si>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</si>
  <si>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</si>
  <si>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</si>
  <si>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</si>
  <si>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</si>
  <si>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</si>
  <si>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</si>
  <si>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</si>
  <si>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</si>
  <si>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</si>
  <si>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</si>
  <si>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</si>
  <si>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</si>
  <si>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</si>
  <si>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</si>
  <si>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</si>
  <si>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</si>
  <si>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</si>
  <si>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</si>
  <si>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</si>
  <si>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</si>
  <si>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</si>
  <si>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</si>
  <si>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</si>
  <si>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</si>
  <si>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</si>
  <si>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</si>
  <si>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</si>
  <si>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</si>
  <si>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</si>
  <si>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</si>
  <si>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</si>
  <si>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</si>
  <si>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</si>
  <si>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</si>
  <si>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</si>
  <si>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</si>
  <si>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</si>
  <si>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</si>
  <si>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</si>
  <si>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</si>
  <si>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</si>
  <si>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</si>
  <si>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</si>
  <si>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</si>
  <si>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</si>
  <si>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</si>
  <si>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</si>
  <si>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</si>
  <si>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</si>
  <si>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</si>
  <si>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</si>
  <si>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</si>
  <si>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</si>
  <si>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</si>
  <si>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</si>
  <si>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</si>
  <si>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</si>
  <si>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</si>
  <si>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</si>
  <si>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</si>
  <si>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</si>
  <si>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</si>
  <si>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</si>
  <si>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</si>
  <si>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</si>
  <si>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</si>
  <si>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</si>
  <si>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</si>
  <si>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</si>
  <si>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</si>
  <si>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</si>
  <si>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</si>
  <si>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</si>
  <si>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</si>
  <si>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</si>
  <si>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</si>
  <si>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</si>
  <si>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</si>
  <si>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</si>
  <si>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</si>
  <si>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</si>
  <si>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</si>
  <si>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</si>
  <si>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</si>
  <si>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</si>
  <si>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</si>
  <si>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</si>
  <si>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</si>
  <si>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</si>
  <si>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</si>
  <si>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</si>
  <si>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</si>
  <si>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</si>
  <si>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</si>
  <si>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</si>
  <si>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</si>
  <si>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</si>
  <si>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</si>
  <si>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</si>
  <si>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</si>
  <si>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</si>
  <si>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</si>
  <si>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</si>
  <si>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</si>
  <si>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</si>
  <si>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</si>
  <si>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</si>
  <si>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</si>
  <si>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</si>
  <si>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</si>
  <si>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</si>
  <si>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</si>
  <si>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</si>
  <si>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</si>
  <si>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</si>
  <si>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</si>
  <si>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</si>
  <si>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</si>
  <si>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</si>
  <si>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</si>
  <si>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</si>
  <si>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</si>
  <si>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</si>
  <si>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</si>
  <si>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</si>
  <si>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</si>
  <si>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</si>
  <si>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</si>
  <si>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</si>
  <si>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</si>
  <si>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</si>
  <si>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</si>
  <si>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</si>
  <si>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</si>
  <si>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</si>
  <si>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</si>
  <si>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</si>
  <si>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</si>
  <si>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</si>
  <si>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</si>
  <si>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</si>
  <si>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</si>
  <si>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</si>
  <si>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</si>
  <si>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</si>
  <si>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</si>
  <si>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</si>
  <si>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</si>
  <si>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</si>
  <si>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</si>
  <si>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</si>
  <si>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</si>
  <si>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</si>
  <si>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</si>
  <si>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</si>
  <si>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</si>
  <si>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</si>
  <si>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</si>
  <si>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</si>
  <si>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</si>
  <si>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</si>
  <si>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</si>
  <si>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</si>
  <si>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</si>
  <si>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</si>
  <si>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</si>
  <si>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</si>
  <si>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</si>
  <si>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</si>
  <si>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</si>
  <si>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</si>
  <si>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</si>
  <si>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</si>
  <si>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</si>
  <si>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</si>
  <si>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</si>
  <si>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</si>
  <si>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</si>
  <si>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</si>
  <si>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</si>
  <si>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</si>
  <si>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</si>
  <si>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</si>
  <si>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</si>
  <si>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</si>
  <si>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</si>
  <si>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</si>
  <si>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</si>
  <si>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</si>
  <si>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</si>
  <si>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</si>
  <si>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</si>
  <si>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</si>
  <si>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</si>
  <si>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</si>
  <si>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</si>
  <si>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</si>
  <si>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</si>
  <si>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</si>
  <si>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</si>
  <si>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</si>
  <si>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</si>
  <si>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</si>
  <si>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</si>
  <si>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</si>
  <si>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</si>
  <si>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</si>
  <si>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</si>
  <si>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</si>
  <si>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</si>
  <si>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</si>
  <si>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</si>
  <si>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</si>
  <si>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</si>
  <si>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</si>
  <si>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</si>
  <si>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</si>
  <si>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</si>
  <si>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</si>
  <si>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</si>
  <si>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</si>
  <si>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</si>
  <si>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</si>
  <si>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</si>
  <si>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</si>
  <si>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</si>
  <si>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</si>
  <si>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</si>
  <si>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</si>
  <si>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</si>
  <si>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</si>
  <si>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</si>
  <si>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</si>
  <si>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</si>
  <si>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</si>
  <si>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</si>
  <si>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</si>
  <si>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</si>
  <si>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</si>
  <si>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</si>
  <si>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</si>
  <si>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</si>
  <si>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</si>
  <si>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</si>
  <si>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</si>
  <si>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</si>
  <si>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</si>
  <si>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</si>
  <si>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</si>
  <si>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</si>
  <si>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</si>
  <si>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</si>
  <si>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</si>
  <si>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</si>
  <si>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</si>
  <si>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</si>
  <si>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</si>
  <si>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</si>
  <si>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</si>
  <si>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</si>
  <si>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</si>
  <si>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</si>
  <si>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</si>
  <si>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</si>
  <si>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</si>
  <si>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</si>
  <si>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</si>
  <si>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</si>
  <si>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</si>
  <si>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</si>
  <si>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</si>
  <si>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</si>
  <si>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</si>
  <si>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</si>
  <si>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</si>
  <si>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</si>
  <si>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</si>
  <si>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</si>
  <si>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</si>
  <si>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</si>
  <si>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</si>
  <si>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</si>
  <si>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</si>
  <si>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</si>
  <si>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</si>
  <si>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</si>
  <si>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</si>
  <si>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</si>
  <si>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</si>
  <si>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</si>
  <si>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</si>
  <si>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</si>
  <si>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</si>
  <si>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</si>
  <si>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</si>
  <si>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</si>
  <si>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</si>
  <si>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</si>
  <si>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</si>
  <si>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</si>
  <si>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</si>
  <si>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</si>
  <si>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</si>
  <si>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</si>
  <si>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</si>
  <si>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</si>
  <si>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</si>
  <si>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</si>
  <si>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</si>
  <si>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</si>
  <si>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</si>
  <si>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</si>
  <si>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</si>
  <si>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</si>
  <si>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</si>
  <si>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</si>
  <si>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</si>
  <si>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</si>
  <si>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</si>
  <si>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</si>
  <si>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</si>
  <si>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</si>
  <si>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</si>
  <si>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</si>
  <si>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</si>
  <si>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</si>
  <si>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</si>
  <si>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</si>
  <si>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</si>
  <si>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</si>
  <si>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</si>
  <si>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</si>
  <si>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</si>
  <si>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</si>
  <si>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</si>
  <si>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</si>
  <si>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</si>
  <si>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</si>
  <si>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</si>
  <si>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</si>
  <si>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</si>
  <si>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</si>
  <si>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</si>
  <si>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</si>
  <si>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</si>
  <si>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</si>
  <si>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</si>
  <si>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</si>
  <si>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</si>
  <si>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</si>
  <si>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</si>
  <si>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</si>
  <si>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</si>
  <si>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</si>
  <si>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</si>
  <si>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</si>
  <si>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</si>
  <si>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</si>
  <si>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</si>
  <si>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</si>
  <si>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</si>
  <si>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</si>
  <si>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</si>
  <si>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</si>
  <si>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</si>
  <si>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</si>
  <si>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</si>
  <si>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</si>
  <si>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</si>
  <si>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</si>
  <si>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</si>
  <si>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</si>
  <si>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</si>
  <si>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</si>
  <si>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</si>
  <si>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</si>
  <si>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</si>
  <si>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</si>
  <si>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</si>
  <si>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</si>
  <si>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</si>
  <si>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</si>
  <si>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</si>
  <si>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</si>
  <si>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</si>
  <si>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</si>
  <si>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</si>
  <si>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</si>
  <si>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</si>
  <si>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</si>
  <si>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</si>
  <si>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</si>
  <si>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</si>
  <si>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</si>
  <si>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</si>
  <si>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</si>
  <si>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</si>
  <si>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</si>
  <si>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</si>
  <si>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</si>
  <si>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</si>
  <si>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</si>
  <si>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</si>
  <si>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</si>
  <si>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</si>
  <si>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</si>
  <si>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</si>
  <si>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</si>
  <si>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</si>
  <si>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</si>
  <si>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</si>
  <si>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</si>
  <si>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</si>
  <si>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</si>
  <si>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</si>
  <si>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</si>
  <si>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</si>
  <si>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</si>
  <si>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</si>
  <si>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</si>
  <si>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</si>
  <si>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</si>
  <si>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</si>
  <si>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</si>
  <si>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</si>
  <si>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</si>
  <si>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</si>
  <si>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</si>
  <si>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</si>
  <si>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</si>
  <si>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</si>
  <si>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</si>
  <si>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</si>
  <si>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</si>
  <si>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</si>
  <si>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</si>
  <si>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</si>
  <si>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</si>
  <si>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</si>
  <si>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</si>
  <si>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</si>
  <si>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</si>
  <si>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</si>
  <si>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</si>
  <si>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</si>
  <si>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</si>
  <si>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</si>
  <si>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</si>
  <si>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</si>
  <si>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</si>
  <si>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</si>
  <si>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</si>
  <si>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</si>
  <si>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</si>
  <si>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</si>
  <si>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</si>
  <si>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</si>
  <si>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</si>
  <si>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</si>
  <si>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</si>
  <si>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</si>
  <si>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</si>
  <si>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</si>
  <si>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</si>
  <si>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</si>
  <si>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</si>
  <si>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</si>
  <si>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</si>
  <si>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</si>
  <si>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</si>
  <si>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</si>
  <si>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</si>
  <si>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</si>
  <si>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</si>
  <si>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</si>
  <si>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</si>
  <si>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</si>
  <si>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</si>
  <si>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</si>
  <si>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</si>
  <si>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</si>
  <si>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</si>
  <si>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</si>
  <si>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</si>
  <si>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</si>
  <si>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</si>
  <si>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</si>
  <si>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</si>
  <si>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</si>
  <si>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</si>
  <si>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</si>
  <si>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</si>
  <si>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</si>
  <si>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</si>
  <si>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</si>
  <si>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</si>
  <si>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</si>
  <si>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</si>
  <si>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</si>
  <si>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</si>
  <si>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</si>
  <si>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</si>
  <si>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</si>
  <si>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</si>
  <si>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</si>
  <si>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</si>
  <si>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</si>
  <si>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</si>
  <si>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</si>
  <si>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</si>
  <si>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</si>
  <si>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</si>
  <si>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</si>
  <si>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</si>
  <si>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</si>
  <si>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</si>
  <si>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</si>
  <si>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</si>
  <si>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</si>
  <si>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</si>
  <si>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</si>
  <si>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</si>
  <si>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</si>
  <si>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</si>
  <si>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</si>
  <si>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</si>
  <si>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</si>
  <si>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</si>
  <si>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</si>
  <si>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</si>
  <si>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</si>
  <si>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</si>
  <si>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</si>
  <si>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</si>
  <si>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</si>
  <si>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</si>
  <si>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</si>
  <si>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</si>
  <si>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</si>
  <si>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</si>
  <si>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</si>
  <si>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</si>
  <si>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</si>
  <si>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</si>
  <si>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</si>
  <si>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</si>
  <si>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</si>
  <si>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</si>
  <si>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</si>
  <si>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</si>
  <si>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</si>
  <si>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</si>
  <si>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</si>
  <si>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</si>
  <si>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</si>
  <si>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</si>
  <si>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</si>
  <si>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</si>
  <si>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</si>
  <si>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</si>
  <si>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</si>
  <si>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</si>
  <si>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</si>
  <si>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</si>
  <si>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</si>
  <si>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</si>
  <si>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</si>
  <si>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</si>
  <si>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</si>
  <si>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</si>
  <si>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</si>
  <si>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</si>
  <si>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</si>
  <si>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</si>
  <si>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</si>
  <si>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</si>
  <si>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</si>
  <si>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</si>
  <si>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</si>
  <si>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</si>
  <si>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</si>
  <si>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</si>
  <si>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</si>
  <si>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</si>
  <si>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</si>
  <si>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</si>
  <si>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</si>
  <si>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</si>
  <si>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</si>
  <si>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</si>
  <si>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</si>
  <si>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</si>
  <si>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</si>
  <si>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</si>
  <si>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</si>
  <si>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</si>
  <si>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</si>
  <si>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</si>
  <si>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</si>
  <si>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</si>
  <si>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</si>
  <si>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</si>
  <si>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</si>
  <si>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</si>
  <si>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</si>
  <si>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</si>
  <si>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</si>
  <si>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</si>
  <si>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</si>
  <si>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</si>
  <si>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</si>
  <si>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</si>
  <si>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</si>
  <si>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</si>
  <si>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</si>
  <si>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</si>
  <si>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</si>
  <si>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</si>
  <si>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</si>
  <si>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</si>
  <si>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</si>
  <si>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</si>
  <si>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</si>
  <si>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</si>
  <si>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</si>
  <si>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</si>
  <si>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</si>
  <si>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</si>
  <si>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</si>
  <si>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</si>
  <si>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</si>
  <si>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</si>
  <si>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</si>
  <si>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</si>
  <si>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</si>
  <si>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</si>
  <si>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</si>
  <si>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</si>
  <si>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</si>
  <si>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</si>
  <si>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</si>
  <si>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</si>
  <si>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</si>
  <si>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</si>
  <si>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</si>
  <si>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</si>
  <si>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</si>
  <si>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</si>
  <si>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</si>
  <si>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</si>
  <si>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</si>
  <si>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</si>
  <si>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</si>
  <si>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</si>
  <si>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</si>
  <si>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</si>
  <si>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</si>
  <si>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</si>
  <si>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</si>
  <si>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</si>
  <si>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</si>
  <si>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</si>
  <si>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</si>
  <si>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</si>
  <si>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</si>
  <si>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</si>
  <si>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</si>
  <si>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</si>
  <si>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</si>
  <si>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</si>
  <si>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</si>
  <si>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</si>
  <si>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</si>
  <si>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</si>
  <si>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</si>
  <si>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</si>
  <si>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</si>
  <si>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</si>
  <si>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</si>
  <si>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</si>
  <si>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</si>
  <si>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</si>
  <si>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</si>
  <si>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</si>
  <si>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</si>
  <si>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</si>
  <si>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</si>
  <si>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</si>
  <si>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</si>
  <si>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</si>
  <si>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</si>
  <si>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</si>
  <si>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</si>
  <si>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</si>
  <si>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</si>
  <si>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</si>
  <si>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</si>
  <si>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</si>
  <si>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</si>
  <si>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</si>
  <si>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</si>
  <si>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</si>
  <si>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</si>
  <si>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</si>
  <si>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</si>
  <si>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</si>
  <si>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</si>
  <si>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</si>
  <si>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</si>
  <si>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</si>
  <si>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</si>
  <si>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</si>
  <si>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</si>
  <si>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</si>
  <si>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</si>
  <si>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</si>
  <si>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</si>
  <si>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</si>
  <si>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</si>
  <si>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</si>
  <si>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</si>
  <si>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</si>
  <si>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</si>
  <si>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</si>
  <si>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</si>
  <si>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</si>
  <si>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</si>
  <si>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</si>
  <si>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</si>
  <si>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</si>
  <si>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</si>
  <si>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</si>
  <si>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</si>
  <si>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</si>
  <si>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</si>
  <si>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</si>
  <si>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</si>
  <si>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</si>
  <si>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</si>
  <si>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</si>
  <si>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</si>
  <si>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</si>
  <si>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</si>
  <si>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</si>
  <si>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</si>
  <si>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</si>
  <si>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</si>
  <si>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</si>
  <si>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</si>
  <si>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</si>
  <si>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</si>
  <si>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</si>
  <si>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</si>
  <si>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</si>
  <si>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</si>
  <si>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</si>
  <si>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</si>
  <si>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</si>
  <si>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</si>
  <si>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</si>
  <si>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</si>
  <si>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</si>
  <si>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</si>
  <si>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</si>
  <si>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</si>
  <si>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</si>
  <si>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</si>
  <si>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</si>
  <si>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</si>
  <si>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</si>
  <si>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</si>
  <si>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</si>
  <si>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</si>
  <si>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</si>
  <si>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</si>
  <si>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</si>
  <si>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</si>
  <si>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</si>
  <si>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</si>
  <si>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</si>
  <si>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</si>
  <si>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</si>
  <si>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</si>
  <si>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</si>
  <si>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</si>
  <si>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</si>
  <si>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</si>
  <si>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</si>
  <si>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</si>
  <si>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</si>
  <si>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</si>
  <si>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</si>
  <si>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</si>
  <si>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</si>
  <si>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</si>
  <si>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</si>
  <si>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</si>
  <si>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</si>
  <si>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</si>
  <si>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</si>
  <si>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</si>
  <si>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</si>
  <si>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</si>
  <si>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</si>
  <si>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</si>
  <si>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</si>
  <si>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</si>
  <si>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</si>
  <si>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</si>
  <si>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</si>
  <si>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</si>
  <si>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</si>
  <si>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</si>
  <si>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</si>
  <si>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</si>
  <si>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</si>
  <si>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</si>
  <si>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</si>
  <si>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</si>
  <si>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</si>
  <si>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</si>
  <si>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</si>
  <si>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</si>
  <si>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</si>
  <si>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</si>
  <si>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</si>
  <si>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</si>
  <si>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</si>
  <si>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</si>
  <si>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</si>
  <si>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</si>
  <si>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</si>
  <si>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</si>
  <si>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</si>
  <si>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</si>
  <si>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</si>
  <si>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</si>
  <si>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</si>
  <si>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</si>
  <si>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</si>
  <si>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</si>
  <si>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</si>
  <si>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</si>
  <si>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</si>
  <si>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</si>
  <si>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</si>
  <si>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</si>
  <si>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</si>
  <si>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</si>
  <si>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</si>
  <si>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</si>
  <si>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</si>
  <si>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</si>
  <si>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</si>
  <si>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</si>
  <si>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</si>
  <si>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</si>
  <si>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</si>
  <si>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</si>
  <si>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</si>
  <si>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</si>
  <si>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</si>
  <si>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</si>
  <si>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</si>
  <si>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</si>
  <si>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</si>
  <si>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</si>
  <si>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</si>
  <si>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</si>
  <si>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</si>
  <si>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</si>
  <si>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</si>
  <si>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</si>
  <si>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</si>
  <si>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</si>
  <si>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</si>
  <si>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</si>
  <si>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</si>
  <si>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</si>
  <si>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</si>
  <si>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</si>
  <si>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</si>
  <si>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</si>
  <si>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</si>
  <si>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</si>
  <si>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</si>
  <si>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</si>
  <si>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</si>
  <si>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</si>
  <si>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</si>
  <si>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</si>
  <si>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</si>
  <si>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</si>
  <si>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</si>
  <si>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</si>
  <si>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</si>
  <si>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</si>
  <si>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</si>
  <si>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</si>
  <si>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</si>
  <si>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</si>
  <si>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</si>
  <si>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</si>
  <si>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</si>
  <si>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</si>
  <si>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</si>
  <si>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</si>
  <si>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</si>
  <si>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</si>
  <si>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</si>
  <si>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</si>
  <si>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</si>
  <si>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</si>
  <si>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</si>
  <si>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</si>
  <si>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</si>
  <si>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</si>
  <si>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</si>
  <si>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</si>
  <si>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</si>
  <si>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</si>
  <si>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</si>
  <si>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</si>
  <si>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</si>
  <si>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</si>
  <si>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</si>
  <si>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</si>
  <si>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</si>
  <si>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</si>
  <si>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</si>
  <si>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</si>
  <si>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</si>
  <si>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</si>
  <si>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</si>
  <si>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</si>
  <si>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</si>
  <si>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</si>
  <si>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</si>
  <si>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</si>
  <si>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</si>
  <si>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</si>
  <si>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</si>
  <si>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</si>
  <si>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</si>
  <si>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</si>
  <si>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</si>
  <si>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</si>
  <si>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</si>
  <si>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</si>
  <si>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</si>
  <si>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</si>
  <si>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</si>
  <si>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</si>
  <si>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</si>
  <si>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</si>
  <si>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</si>
  <si>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</si>
  <si>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</si>
  <si>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</si>
  <si>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</si>
  <si>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</si>
  <si>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</si>
  <si>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</si>
  <si>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</si>
  <si>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</si>
  <si>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</si>
  <si>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</si>
  <si>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</si>
  <si>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</si>
  <si>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</si>
  <si>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</si>
  <si>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</si>
  <si>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</si>
  <si>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</si>
  <si>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</si>
  <si>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</si>
  <si>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</si>
  <si>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</si>
  <si>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</si>
  <si>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</si>
  <si>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</si>
  <si>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</si>
  <si>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</si>
  <si>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</si>
  <si>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</si>
  <si>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</si>
  <si>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</si>
  <si>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</si>
  <si>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</si>
  <si>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</si>
  <si>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</si>
  <si>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</si>
  <si>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</si>
  <si>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</si>
  <si>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</si>
  <si>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</si>
  <si>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</si>
  <si>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</si>
  <si>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</si>
  <si>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</si>
  <si>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</si>
  <si>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</si>
  <si>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</si>
  <si>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</si>
  <si>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</si>
  <si>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</si>
  <si>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</si>
  <si>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</si>
  <si>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</si>
  <si>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</si>
  <si>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</si>
  <si>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</si>
  <si>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</si>
  <si>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</si>
  <si>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</si>
  <si>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</si>
  <si>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</si>
  <si>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</si>
  <si>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</si>
  <si>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</si>
  <si>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</si>
  <si>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</si>
  <si>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</si>
  <si>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</si>
  <si>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</si>
  <si>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</si>
  <si>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</si>
  <si>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</si>
  <si>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</si>
  <si>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</si>
  <si>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</si>
  <si>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</si>
  <si>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</si>
  <si>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</si>
  <si>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</si>
  <si>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</si>
  <si>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</si>
  <si>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</si>
  <si>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</si>
  <si>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</si>
  <si>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</si>
  <si>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</si>
  <si>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</si>
  <si>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</si>
  <si>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</si>
  <si>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</si>
  <si>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</si>
  <si>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</si>
  <si>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</si>
  <si>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</si>
  <si>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</si>
  <si>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</si>
  <si>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</si>
  <si>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</si>
  <si>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</si>
  <si>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</si>
  <si>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</si>
  <si>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</si>
  <si>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</si>
  <si>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</si>
  <si>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</si>
  <si>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</si>
  <si>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</si>
  <si>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</si>
  <si>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</si>
  <si>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</si>
  <si>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</si>
  <si>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</si>
  <si>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</si>
  <si>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</si>
  <si>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</si>
  <si>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</si>
  <si>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</si>
  <si>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</si>
  <si>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</si>
  <si>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</si>
  <si>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</si>
  <si>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</si>
  <si>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</si>
  <si>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</si>
  <si>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</si>
  <si>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</si>
  <si>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</si>
  <si>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</si>
  <si>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</si>
  <si>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</si>
  <si>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</si>
  <si>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</si>
  <si>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</si>
  <si>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</si>
  <si>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</si>
  <si>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</si>
  <si>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</si>
  <si>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</si>
  <si>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</si>
  <si>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</si>
  <si>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</si>
  <si>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</si>
  <si>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</si>
  <si>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</si>
  <si>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</si>
  <si>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</si>
  <si>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</si>
  <si>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</si>
  <si>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</si>
  <si>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</si>
  <si>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</si>
  <si>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</si>
  <si>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</si>
  <si>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</si>
  <si>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</si>
  <si>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</si>
  <si>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</si>
  <si>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</si>
  <si>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</si>
  <si>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</si>
  <si>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</si>
  <si>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</si>
  <si>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</si>
  <si>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</si>
  <si>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</si>
  <si>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</si>
  <si>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</si>
  <si>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</si>
  <si>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</si>
  <si>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</si>
  <si>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</si>
  <si>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</si>
  <si>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</si>
  <si>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</si>
  <si>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</si>
  <si>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</si>
  <si>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</si>
  <si>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</si>
  <si>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</si>
  <si>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</si>
  <si>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</si>
  <si>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</si>
  <si>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</si>
  <si>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</si>
  <si>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</si>
  <si>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</si>
  <si>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</si>
  <si>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</si>
  <si>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</si>
  <si>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</si>
  <si>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</si>
  <si>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</si>
  <si>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</si>
  <si>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</si>
  <si>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</si>
  <si>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</si>
  <si>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</si>
  <si>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</si>
  <si>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</si>
  <si>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</si>
  <si>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</si>
  <si>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</si>
  <si>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</si>
  <si>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</si>
  <si>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</si>
  <si>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</si>
  <si>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</si>
  <si>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</si>
  <si>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</si>
  <si>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</si>
  <si>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</si>
  <si>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</si>
  <si>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</si>
  <si>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</si>
  <si>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</si>
  <si>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</si>
  <si>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</si>
  <si>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</si>
  <si>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</si>
  <si>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</si>
  <si>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</si>
  <si>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</si>
  <si>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</si>
  <si>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</si>
  <si>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</si>
  <si>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</si>
  <si>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</si>
  <si>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</si>
  <si>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</si>
  <si>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</si>
  <si>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</si>
  <si>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</si>
  <si>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</si>
  <si>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</si>
  <si>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</si>
  <si>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</si>
  <si>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</si>
  <si>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</si>
  <si>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</si>
  <si>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</si>
  <si>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</si>
  <si>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</si>
  <si>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</si>
  <si>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</si>
  <si>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</si>
  <si>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</si>
  <si>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</si>
  <si>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</si>
  <si>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</si>
  <si>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</si>
  <si>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</si>
  <si>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</si>
  <si>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</si>
  <si>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</si>
  <si>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</si>
  <si>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</si>
  <si>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</si>
  <si>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</si>
  <si>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</si>
  <si>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</si>
  <si>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</si>
  <si>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</si>
  <si>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</si>
  <si>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</si>
  <si>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</si>
  <si>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</si>
  <si>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</si>
  <si>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</si>
  <si>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</si>
  <si>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</si>
  <si>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</si>
  <si>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</si>
  <si>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</si>
  <si>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</si>
  <si>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</si>
  <si>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</si>
  <si>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</si>
  <si>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</si>
  <si>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</si>
  <si>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</si>
  <si>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</si>
  <si>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</si>
  <si>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</si>
  <si>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</si>
  <si>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</si>
  <si>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</si>
  <si>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</si>
  <si>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</si>
  <si>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</si>
  <si>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</si>
  <si>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</si>
  <si>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</si>
  <si>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</si>
  <si>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</si>
  <si>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</si>
  <si>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</si>
  <si>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</si>
  <si>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</si>
  <si>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</si>
  <si>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</si>
  <si>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</si>
  <si>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</si>
  <si>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</si>
  <si>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</si>
  <si>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</si>
  <si>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</si>
  <si>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</si>
  <si>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</si>
  <si>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</si>
  <si>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</si>
  <si>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</si>
  <si>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</si>
  <si>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</si>
  <si>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</si>
  <si>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</si>
  <si>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</si>
  <si>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</si>
  <si>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</si>
  <si>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</si>
  <si>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</si>
  <si>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</si>
  <si>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</si>
  <si>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</si>
  <si>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</si>
  <si>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</si>
  <si>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</si>
  <si>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</si>
  <si>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</si>
  <si>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</si>
  <si>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</si>
  <si>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</si>
  <si>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</si>
  <si>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</si>
  <si>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</si>
  <si>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</si>
  <si>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</si>
  <si>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</si>
  <si>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</si>
  <si>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</si>
  <si>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</si>
  <si>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</si>
  <si>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</si>
  <si>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</si>
  <si>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</si>
  <si>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</si>
  <si>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</si>
  <si>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</si>
  <si>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</si>
  <si>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</si>
  <si>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</si>
  <si>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</si>
  <si>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</si>
  <si>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</si>
  <si>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</si>
  <si>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</si>
  <si>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</si>
  <si>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</si>
  <si>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</si>
  <si>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</si>
  <si>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</si>
  <si>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</si>
  <si>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</si>
  <si>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</si>
  <si>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</si>
  <si>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</si>
  <si>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</si>
  <si>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</si>
  <si>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</si>
  <si>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</si>
  <si>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</si>
  <si>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</si>
  <si>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</si>
  <si>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</si>
  <si>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</si>
  <si>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</si>
  <si>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</si>
  <si>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</si>
  <si>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</si>
  <si>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</si>
  <si>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</si>
  <si>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</si>
  <si>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</si>
  <si>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</si>
  <si>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</si>
  <si>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</si>
  <si>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</si>
  <si>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</si>
  <si>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</si>
  <si>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</si>
  <si>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</si>
  <si>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</si>
  <si>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</si>
  <si>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</si>
  <si>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</si>
  <si>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</si>
  <si>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</si>
  <si>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</si>
  <si>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</si>
  <si>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</si>
  <si>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</si>
  <si>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</si>
  <si>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</si>
  <si>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</si>
  <si>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</si>
  <si>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</si>
  <si>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</si>
  <si>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</si>
  <si>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</si>
  <si>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</si>
  <si>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</si>
  <si>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</si>
  <si>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</si>
  <si>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</si>
  <si>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</si>
  <si>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</si>
  <si>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</si>
  <si>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</si>
  <si>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</si>
  <si>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</si>
  <si>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</si>
  <si>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</si>
  <si>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</si>
  <si>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</si>
  <si>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</si>
  <si>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</si>
  <si>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</si>
  <si>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</si>
  <si>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</si>
  <si>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</si>
  <si>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</si>
  <si>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</si>
  <si>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</si>
  <si>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</si>
  <si>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</si>
  <si>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</si>
  <si>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</si>
  <si>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</si>
  <si>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</si>
  <si>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</si>
  <si>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</si>
  <si>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</si>
  <si>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</si>
  <si>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</si>
  <si>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</si>
  <si>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</si>
  <si>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</si>
  <si>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</si>
  <si>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</si>
  <si>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</si>
  <si>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</si>
  <si>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</si>
  <si>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</si>
  <si>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</si>
  <si>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</si>
  <si>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</si>
  <si>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</si>
  <si>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</si>
  <si>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</si>
  <si>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</si>
  <si>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</si>
  <si>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</si>
  <si>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</si>
  <si>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</si>
  <si>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</si>
  <si>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</si>
  <si>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</si>
  <si>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</si>
  <si>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</si>
  <si>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</si>
  <si>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</si>
  <si>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</si>
  <si>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</si>
  <si>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</si>
  <si>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</si>
  <si>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</si>
  <si>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</si>
  <si>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</si>
  <si>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</si>
  <si>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</si>
  <si>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</si>
  <si>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</si>
  <si>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</si>
  <si>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</si>
  <si>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</si>
  <si>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</si>
  <si>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</si>
  <si>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</si>
  <si>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</si>
  <si>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</si>
  <si>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</si>
  <si>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</si>
  <si>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</si>
  <si>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</si>
  <si>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</si>
  <si>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</si>
  <si>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</si>
  <si>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</si>
  <si>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</si>
  <si>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</si>
  <si>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</si>
  <si>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</si>
  <si>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</si>
  <si>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</si>
  <si>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</si>
  <si>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</si>
  <si>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</si>
  <si>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</si>
  <si>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</si>
  <si>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</si>
  <si>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</si>
  <si>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</si>
  <si>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</si>
  <si>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</si>
  <si>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</si>
  <si>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</si>
  <si>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</si>
  <si>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</si>
  <si>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</si>
  <si>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</si>
  <si>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</si>
  <si>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</si>
  <si>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</si>
  <si>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</si>
  <si>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</si>
  <si>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</si>
  <si>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</si>
  <si>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</si>
  <si>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</si>
  <si>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</si>
  <si>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</si>
  <si>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</si>
  <si>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</si>
  <si>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</si>
  <si>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</si>
  <si>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</si>
  <si>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</si>
  <si>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</si>
  <si>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</si>
  <si>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</si>
  <si>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</si>
  <si>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</si>
  <si>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</si>
  <si>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</si>
  <si>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</si>
  <si>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</si>
  <si>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</si>
  <si>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</si>
  <si>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</si>
  <si>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</si>
  <si>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</si>
  <si>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</si>
  <si>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</si>
  <si>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</si>
  <si>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</si>
  <si>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</si>
  <si>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</si>
  <si>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</si>
  <si>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</si>
  <si>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</si>
  <si>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</si>
  <si>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</si>
  <si>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</si>
  <si>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</si>
  <si>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</si>
  <si>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</si>
  <si>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</si>
  <si>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</si>
  <si>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</si>
  <si>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</si>
  <si>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</si>
  <si>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</si>
  <si>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</si>
  <si>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</si>
  <si>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</si>
  <si>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</si>
  <si>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</si>
  <si>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</si>
  <si>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</si>
  <si>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</si>
  <si>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</si>
  <si>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</si>
  <si>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</si>
  <si>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</si>
  <si>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</si>
  <si>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</si>
  <si>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</si>
  <si>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</si>
  <si>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</si>
  <si>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</si>
  <si>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</si>
  <si>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</si>
  <si>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</si>
  <si>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</si>
  <si>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</si>
  <si>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</si>
  <si>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</si>
  <si>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</si>
  <si>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</si>
  <si>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</si>
  <si>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</si>
  <si>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</si>
  <si>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</si>
  <si>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</si>
  <si>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</si>
  <si>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</si>
  <si>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</si>
  <si>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</si>
  <si>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</si>
  <si>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</si>
  <si>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</si>
  <si>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</si>
  <si>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</si>
  <si>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</si>
  <si>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</si>
  <si>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</si>
  <si>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</si>
  <si>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</si>
  <si>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</si>
  <si>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</si>
  <si>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</si>
  <si>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</si>
  <si>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</si>
  <si>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</si>
  <si>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</si>
  <si>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</si>
  <si>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</si>
  <si>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</si>
  <si>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</si>
  <si>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</si>
  <si>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</si>
  <si>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</si>
  <si>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</si>
  <si>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</si>
  <si>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</si>
  <si>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</si>
  <si>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</si>
  <si>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</si>
  <si>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</si>
  <si>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</si>
  <si>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</si>
  <si>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</si>
  <si>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</si>
  <si>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</si>
  <si>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</si>
  <si>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</si>
  <si>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</si>
  <si>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</si>
  <si>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</si>
  <si>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</si>
  <si>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</si>
  <si>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</si>
  <si>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</si>
  <si>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</si>
  <si>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</si>
  <si>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</si>
  <si>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</si>
  <si>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</si>
  <si>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</si>
  <si>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</si>
  <si>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</si>
  <si>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</si>
  <si>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</si>
  <si>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</si>
  <si>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</si>
  <si>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</si>
  <si>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</si>
  <si>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</si>
  <si>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</si>
  <si>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</si>
  <si>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</si>
  <si>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</si>
  <si>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</si>
  <si>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</si>
  <si>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</si>
  <si>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</si>
  <si>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</si>
  <si>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</si>
  <si>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</si>
  <si>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</si>
  <si>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</si>
  <si>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</si>
  <si>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</si>
  <si>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</si>
  <si>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</si>
  <si>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</si>
  <si>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</si>
  <si>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</si>
  <si>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</si>
  <si>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</si>
  <si>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</si>
  <si>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</si>
  <si>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</si>
  <si>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</si>
  <si>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</si>
  <si>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</si>
  <si>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</si>
  <si>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</si>
  <si>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</si>
  <si>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</si>
  <si>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</si>
  <si>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</si>
  <si>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</si>
  <si>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</si>
  <si>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</si>
  <si>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</si>
  <si>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</si>
  <si>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</si>
  <si>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</si>
  <si>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</si>
  <si>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</si>
  <si>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</si>
  <si>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</si>
  <si>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</si>
  <si>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</si>
  <si>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</si>
  <si>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</si>
  <si>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</si>
  <si>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</si>
  <si>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</si>
  <si>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</si>
  <si>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</si>
  <si>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</si>
  <si>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</si>
  <si>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</si>
  <si>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</si>
  <si>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</si>
  <si>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</si>
  <si>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</si>
  <si>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</si>
  <si>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</si>
  <si>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</si>
  <si>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</si>
  <si>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</si>
  <si>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</si>
  <si>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</si>
  <si>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</si>
  <si>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</si>
  <si>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</si>
  <si>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</si>
  <si>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</si>
  <si>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</si>
  <si>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</si>
  <si>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</si>
  <si>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</si>
  <si>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</si>
  <si>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</si>
  <si>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</si>
  <si>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</si>
  <si>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</si>
  <si>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</si>
  <si>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</si>
  <si>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</si>
  <si>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</si>
  <si>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</si>
  <si>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</si>
  <si>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</si>
  <si>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</si>
  <si>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</si>
  <si>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</si>
  <si>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</si>
  <si>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</si>
  <si>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</si>
  <si>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</si>
  <si>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</si>
  <si>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</si>
  <si>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</si>
  <si>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</si>
  <si>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</si>
  <si>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</si>
  <si>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</si>
  <si>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</si>
  <si>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</si>
  <si>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</si>
  <si>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</si>
  <si>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</si>
  <si>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</si>
  <si>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</si>
  <si>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</si>
  <si>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</si>
  <si>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</si>
  <si>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</si>
  <si>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</si>
  <si>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</si>
  <si>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</si>
  <si>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</si>
  <si>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</si>
  <si>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</si>
  <si>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</si>
  <si>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</si>
  <si>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</si>
  <si>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</si>
  <si>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</si>
  <si>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</si>
  <si>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</si>
  <si>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</si>
  <si>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</si>
  <si>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</si>
  <si>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</si>
  <si>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</si>
  <si>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</si>
  <si>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</si>
  <si>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</si>
  <si>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</si>
  <si>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</si>
  <si>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</si>
  <si>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</si>
  <si>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</si>
  <si>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</si>
  <si>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</si>
  <si>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</si>
  <si>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</si>
  <si>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</si>
  <si>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</si>
  <si>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</si>
  <si>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</si>
  <si>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</si>
  <si>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</si>
  <si>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</si>
  <si>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</si>
  <si>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</si>
  <si>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</si>
  <si>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</si>
  <si>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</si>
  <si>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</si>
  <si>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</si>
  <si>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</si>
  <si>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</si>
  <si>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</si>
  <si>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</si>
  <si>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</si>
  <si>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</si>
  <si>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</si>
  <si>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</si>
  <si>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</si>
  <si>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</si>
  <si>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</si>
  <si>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</si>
  <si>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</si>
  <si>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</si>
  <si>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</si>
  <si>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</si>
  <si>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</si>
  <si>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</si>
  <si>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</si>
  <si>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</si>
  <si>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</si>
  <si>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</si>
  <si>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</si>
  <si>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</si>
  <si>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</si>
  <si>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</si>
  <si>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</si>
  <si>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</si>
  <si>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</si>
  <si>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</si>
  <si>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</si>
  <si>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</si>
  <si>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</si>
  <si>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</si>
  <si>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</si>
  <si>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</si>
  <si>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</si>
  <si>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</si>
  <si>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</si>
  <si>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</si>
  <si>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</si>
  <si>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</si>
  <si>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</si>
  <si>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</si>
  <si>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</si>
  <si>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</si>
  <si>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</si>
  <si>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</si>
  <si>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</si>
  <si>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</si>
  <si>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</si>
  <si>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</si>
  <si>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</si>
  <si>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</si>
  <si>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</si>
  <si>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</si>
  <si>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</si>
  <si>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</si>
  <si>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</si>
  <si>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</si>
  <si>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</si>
  <si>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</si>
  <si>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</si>
  <si>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</si>
  <si>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</si>
  <si>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</si>
  <si>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</si>
  <si>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</si>
  <si>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</si>
  <si>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</si>
  <si>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</si>
  <si>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</si>
  <si>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</si>
  <si>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</si>
  <si>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</si>
  <si>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</si>
  <si>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</si>
  <si>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</si>
  <si>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</si>
  <si>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</si>
  <si>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</si>
  <si>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</si>
  <si>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</si>
  <si>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</si>
  <si>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</si>
  <si>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</si>
  <si>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</si>
  <si>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</si>
  <si>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</si>
  <si>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</si>
  <si>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</si>
  <si>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</si>
  <si>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</si>
  <si>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</si>
  <si>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</si>
  <si>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</si>
  <si>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</si>
  <si>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</si>
  <si>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</si>
  <si>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</si>
  <si>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</si>
  <si>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</si>
  <si>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</si>
  <si>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</si>
  <si>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</si>
  <si>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</si>
  <si>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</si>
  <si>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</si>
  <si>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</si>
  <si>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</si>
  <si>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</si>
  <si>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</si>
  <si>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</si>
  <si>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</si>
  <si>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</si>
  <si>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</si>
  <si>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</si>
  <si>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</si>
  <si>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</si>
  <si>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</si>
  <si>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</si>
  <si>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</si>
  <si>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</si>
  <si>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</si>
  <si>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</si>
  <si>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</si>
  <si>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</si>
  <si>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</si>
  <si>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</si>
  <si>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</si>
  <si>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</si>
  <si>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</si>
  <si>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</si>
  <si>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</si>
  <si>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</si>
  <si>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</si>
  <si>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</si>
  <si>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</si>
  <si>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</si>
  <si>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</si>
  <si>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</si>
  <si>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</si>
  <si>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</si>
  <si>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</si>
  <si>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</si>
  <si>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</si>
  <si>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</si>
  <si>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</si>
  <si>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</si>
  <si>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</si>
  <si>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</si>
  <si>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</si>
  <si>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</si>
  <si>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</si>
  <si>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</si>
  <si>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</si>
  <si>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</si>
  <si>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</si>
  <si>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</si>
  <si>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</si>
  <si>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</si>
  <si>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</si>
  <si>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</si>
  <si>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</si>
  <si>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</si>
  <si>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</si>
  <si>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</si>
  <si>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</si>
  <si>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</si>
  <si>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</si>
  <si>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</si>
  <si>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</si>
  <si>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</si>
  <si>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</si>
  <si>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</si>
  <si>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</si>
  <si>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</si>
  <si>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</si>
  <si>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</si>
  <si>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</si>
  <si>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</si>
  <si>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</si>
  <si>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</si>
  <si>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</si>
  <si>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</si>
  <si>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</si>
  <si>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</si>
  <si>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</si>
  <si>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</si>
  <si>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</si>
  <si>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</si>
  <si>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</si>
  <si>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</si>
  <si>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</si>
  <si>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</si>
  <si>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</si>
  <si>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</si>
  <si>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</si>
  <si>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</si>
  <si>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</si>
  <si>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</si>
  <si>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</si>
  <si>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</si>
  <si>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</si>
  <si>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</si>
  <si>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</si>
  <si>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</si>
  <si>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</si>
  <si>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</si>
  <si>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</si>
  <si>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</si>
  <si>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</si>
  <si>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</si>
  <si>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</si>
  <si>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</si>
  <si>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</si>
  <si>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</si>
  <si>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</si>
  <si>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</si>
  <si>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</si>
  <si>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</si>
  <si>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</si>
  <si>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</si>
  <si>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</si>
  <si>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</si>
  <si>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</si>
  <si>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</si>
  <si>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</si>
  <si>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</si>
  <si>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</si>
  <si>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</si>
  <si>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</si>
  <si>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</si>
  <si>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</si>
  <si>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</si>
  <si>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</si>
  <si>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</si>
  <si>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</si>
  <si>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</si>
  <si>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</si>
  <si>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</si>
  <si>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</si>
  <si>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</si>
  <si>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</si>
  <si>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</si>
  <si>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</si>
  <si>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</si>
  <si>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</si>
  <si>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</si>
  <si>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</si>
  <si>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</si>
  <si>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</si>
  <si>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</si>
  <si>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</si>
  <si>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</si>
  <si>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</si>
  <si>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</si>
  <si>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</si>
  <si>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</si>
  <si>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</si>
  <si>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</si>
  <si>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</si>
  <si>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</si>
  <si>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</si>
  <si>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</si>
  <si>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</si>
  <si>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</si>
  <si>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</si>
  <si>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</si>
  <si>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</si>
  <si>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</si>
  <si>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</si>
  <si>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</si>
  <si>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</si>
  <si>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</si>
  <si>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</si>
  <si>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</si>
  <si>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</si>
  <si>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</si>
  <si>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</si>
  <si>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</si>
  <si>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</si>
  <si>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</si>
  <si>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</si>
  <si>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</si>
  <si>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</si>
  <si>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</si>
  <si>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</si>
  <si>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</si>
  <si>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</si>
  <si>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</si>
  <si>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</si>
  <si>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</si>
  <si>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</si>
  <si>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</si>
  <si>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</si>
  <si>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</si>
  <si>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</si>
  <si>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</si>
  <si>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</si>
  <si>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</si>
  <si>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</si>
  <si>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</si>
  <si>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</si>
  <si>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</si>
  <si>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</si>
  <si>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</si>
  <si>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</si>
  <si>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</si>
  <si>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</si>
  <si>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</si>
  <si>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</si>
  <si>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</si>
  <si>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</si>
  <si>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</si>
  <si>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</si>
  <si>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</si>
  <si>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</si>
  <si>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</si>
  <si>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</si>
  <si>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</si>
  <si>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</si>
  <si>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</si>
  <si>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</si>
  <si>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</si>
  <si>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</si>
  <si>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</si>
  <si>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</si>
  <si>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</si>
  <si>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</si>
  <si>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</si>
  <si>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</si>
  <si>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</si>
  <si>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</si>
  <si>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</si>
  <si>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</si>
  <si>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</si>
  <si>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</si>
  <si>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</si>
  <si>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</si>
  <si>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</si>
  <si>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</si>
  <si>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</si>
  <si>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</si>
  <si>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</si>
  <si>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</si>
  <si>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</si>
  <si>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</si>
  <si>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</si>
  <si>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</si>
  <si>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</si>
  <si>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</si>
  <si>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</si>
  <si>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</si>
  <si>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</si>
  <si>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</si>
  <si>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</si>
  <si>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</si>
  <si>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</si>
  <si>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</si>
  <si>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</si>
  <si>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</si>
  <si>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</si>
  <si>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</si>
  <si>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</si>
  <si>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</si>
  <si>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</si>
  <si>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</si>
  <si>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</si>
  <si>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</si>
  <si>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</si>
  <si>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</si>
  <si>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</si>
  <si>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</si>
  <si>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</si>
  <si>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</si>
  <si>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</si>
  <si>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</si>
  <si>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</si>
  <si>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</si>
  <si>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</si>
  <si>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</si>
  <si>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</si>
  <si>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</si>
  <si>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</si>
  <si>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</si>
  <si>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</si>
  <si>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</si>
  <si>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</si>
  <si>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</si>
  <si>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</si>
  <si>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</si>
  <si>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</si>
  <si>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</si>
  <si>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</si>
  <si>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</si>
  <si>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</si>
  <si>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</si>
  <si>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</si>
  <si>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</si>
  <si>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</si>
  <si>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</si>
  <si>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</si>
  <si>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</si>
  <si>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</si>
  <si>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</si>
  <si>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</si>
  <si>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</si>
  <si>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</si>
  <si>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</si>
  <si>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</si>
  <si>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</si>
  <si>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</si>
  <si>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</si>
  <si>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</si>
  <si>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</si>
  <si>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</si>
  <si>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</si>
  <si>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</si>
  <si>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</si>
  <si>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</si>
  <si>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</si>
  <si>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</si>
  <si>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</si>
  <si>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</si>
  <si>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</si>
  <si>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</si>
  <si>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</si>
  <si>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</si>
  <si>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</si>
  <si>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</si>
  <si>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</si>
  <si>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</si>
  <si>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</si>
  <si>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</si>
  <si>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</si>
  <si>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</si>
  <si>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</si>
  <si>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</si>
  <si>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</si>
  <si>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</si>
  <si>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</si>
  <si>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</si>
  <si>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</si>
  <si>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</si>
  <si>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</si>
  <si>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</si>
  <si>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</si>
  <si>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</si>
  <si>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</si>
  <si>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</si>
  <si>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</si>
  <si>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</si>
  <si>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</si>
  <si>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</si>
  <si>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</si>
  <si>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</si>
  <si>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</si>
  <si>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</si>
  <si>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</si>
  <si>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</si>
  <si>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</si>
  <si>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</si>
  <si>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</si>
  <si>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</si>
  <si>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</si>
  <si>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</si>
  <si>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</si>
  <si>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</si>
  <si>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</si>
  <si>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</si>
  <si>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</si>
  <si>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</si>
  <si>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</si>
  <si>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</si>
  <si>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</si>
  <si>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</si>
  <si>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</si>
  <si>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</si>
  <si>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</si>
  <si>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</si>
  <si>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</si>
  <si>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</si>
  <si>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</si>
  <si>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</si>
  <si>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</si>
  <si>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</si>
  <si>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</si>
  <si>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</si>
  <si>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</si>
  <si>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</si>
  <si>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</si>
  <si>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</si>
  <si>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</si>
  <si>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</si>
  <si>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</si>
  <si>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</si>
  <si>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</si>
  <si>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</si>
  <si>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</si>
  <si>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</si>
  <si>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</si>
  <si>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</si>
  <si>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</si>
  <si>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</si>
  <si>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</si>
  <si>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</si>
  <si>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</si>
  <si>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</si>
  <si>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</si>
  <si>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</si>
  <si>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</si>
  <si>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</si>
  <si>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</si>
  <si>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</si>
  <si>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</si>
  <si>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</si>
  <si>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</si>
  <si>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</si>
  <si>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</si>
  <si>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</si>
  <si>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</si>
  <si>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</si>
  <si>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</si>
  <si>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</si>
  <si>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</si>
  <si>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</si>
  <si>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</si>
  <si>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</si>
  <si>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</si>
  <si>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</si>
  <si>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</si>
  <si>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</si>
  <si>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</si>
  <si>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</si>
  <si>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</si>
  <si>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</si>
  <si>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</si>
  <si>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</si>
  <si>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</si>
  <si>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</si>
  <si>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</si>
  <si>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</si>
  <si>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</si>
  <si>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</si>
  <si>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</si>
  <si>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</si>
  <si>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</si>
  <si>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</si>
  <si>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</si>
  <si>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</si>
  <si>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</si>
  <si>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</si>
  <si>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</si>
  <si>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</si>
  <si>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</si>
  <si>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</si>
  <si>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</si>
  <si>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</si>
  <si>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</si>
  <si>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</si>
  <si>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</si>
  <si>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</si>
  <si>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</si>
  <si>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</si>
  <si>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</si>
  <si>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</si>
  <si>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</si>
  <si>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</si>
  <si>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</si>
  <si>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</si>
  <si>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</si>
  <si>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</si>
  <si>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</si>
  <si>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</si>
  <si>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</si>
  <si>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</si>
  <si>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</si>
  <si>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</si>
  <si>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</si>
  <si>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</si>
  <si>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</si>
  <si>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</si>
  <si>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</si>
  <si>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</si>
  <si>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</si>
  <si>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</si>
  <si>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</si>
  <si>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</si>
  <si>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</si>
  <si>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</si>
  <si>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</si>
  <si>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</si>
  <si>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</si>
  <si>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</si>
  <si>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</si>
  <si>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</si>
  <si>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</si>
  <si>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</si>
  <si>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</si>
  <si>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</si>
  <si>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</si>
  <si>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</si>
  <si>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</si>
  <si>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</si>
  <si>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</si>
  <si>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</si>
  <si>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</si>
  <si>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</si>
  <si>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</si>
  <si>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</si>
  <si>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</si>
  <si>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</si>
  <si>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</si>
  <si>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</si>
  <si>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</si>
  <si>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</si>
  <si>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</si>
  <si>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</si>
  <si>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</si>
  <si>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</si>
  <si>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</si>
  <si>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</si>
  <si>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</si>
  <si>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</si>
  <si>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</si>
  <si>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</si>
  <si>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</si>
  <si>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</si>
  <si>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</si>
  <si>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</si>
  <si>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</si>
  <si>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</si>
  <si>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</si>
  <si>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</si>
  <si>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</si>
  <si>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</si>
  <si>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</si>
  <si>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</si>
  <si>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</si>
  <si>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</si>
  <si>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</si>
  <si>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</si>
  <si>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</si>
  <si>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</si>
  <si>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</si>
  <si>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</si>
  <si>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</si>
  <si>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</si>
  <si>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</si>
  <si>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</si>
  <si>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</si>
  <si>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</si>
  <si>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</si>
  <si>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</si>
  <si>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</si>
  <si>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</si>
  <si>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</si>
  <si>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</si>
  <si>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</si>
  <si>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</si>
  <si>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</si>
  <si>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</si>
  <si>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</si>
  <si>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</si>
  <si>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</si>
  <si>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</si>
  <si>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</si>
  <si>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</si>
  <si>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</si>
  <si>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</si>
  <si>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</si>
  <si>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</si>
  <si>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</si>
  <si>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</si>
  <si>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</si>
  <si>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</si>
  <si>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</si>
  <si>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</si>
  <si>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</si>
  <si>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</si>
  <si>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</si>
  <si>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</si>
  <si>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</si>
  <si>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</si>
  <si>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</si>
  <si>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</si>
  <si>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</si>
  <si>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</si>
  <si>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</si>
  <si>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</si>
  <si>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</si>
  <si>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</si>
  <si>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</si>
  <si>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</si>
  <si>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</si>
  <si>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</si>
  <si>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</si>
  <si>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</si>
  <si>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</si>
  <si>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</si>
  <si>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</si>
  <si>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</si>
  <si>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</si>
  <si>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</si>
  <si>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</si>
  <si>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</si>
  <si>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</si>
  <si>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</si>
  <si>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</si>
  <si>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</si>
  <si>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</si>
  <si>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</si>
  <si>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</si>
  <si>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</si>
  <si>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</si>
  <si>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</si>
  <si>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</si>
  <si>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</si>
  <si>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</si>
  <si>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</si>
  <si>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</si>
  <si>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</si>
  <si>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</si>
  <si>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</si>
  <si>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</si>
  <si>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</si>
  <si>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</si>
  <si>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</si>
  <si>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</si>
  <si>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</si>
  <si>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</si>
  <si>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</si>
  <si>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</si>
  <si>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</si>
  <si>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</si>
  <si>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</si>
  <si>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</si>
  <si>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</si>
  <si>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</si>
  <si>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</si>
  <si>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</si>
  <si>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</si>
  <si>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</si>
  <si>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</si>
  <si>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</si>
  <si>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</si>
  <si>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</si>
  <si>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</si>
  <si>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</si>
  <si>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</si>
  <si>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</si>
  <si>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</si>
  <si>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</si>
  <si>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</si>
  <si>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</si>
  <si>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</si>
  <si>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</si>
  <si>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</si>
  <si>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</si>
  <si>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</si>
  <si>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</si>
  <si>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</si>
  <si>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</si>
  <si>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</si>
  <si>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</si>
  <si>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</si>
  <si>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</si>
  <si>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</si>
  <si>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</si>
  <si>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</si>
  <si>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</si>
  <si>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</si>
  <si>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</si>
  <si>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</si>
  <si>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</si>
  <si>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</si>
  <si>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</si>
  <si>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</si>
  <si>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</si>
  <si>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</si>
  <si>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</si>
  <si>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</si>
  <si>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</si>
  <si>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</si>
  <si>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</si>
  <si>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</si>
  <si>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</si>
  <si>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</si>
  <si>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</si>
  <si>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</si>
  <si>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</si>
  <si>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</si>
  <si>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</si>
  <si>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</si>
  <si>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</si>
  <si>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</si>
  <si>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</si>
  <si>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</si>
  <si>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</si>
  <si>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</si>
  <si>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</si>
  <si>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</si>
  <si>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</si>
  <si>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</si>
  <si>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</si>
  <si>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</si>
  <si>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</si>
  <si>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</si>
  <si>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</si>
  <si>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</si>
  <si>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</si>
  <si>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</si>
  <si>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</si>
  <si>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</si>
  <si>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</si>
  <si>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</si>
  <si>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</si>
  <si>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</si>
  <si>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</si>
  <si>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</si>
  <si>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</si>
  <si>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</si>
  <si>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</si>
  <si>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</si>
  <si>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</si>
  <si>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</si>
  <si>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</si>
  <si>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</si>
  <si>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</si>
  <si>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</si>
  <si>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</si>
  <si>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</si>
  <si>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</si>
  <si>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</si>
  <si>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</si>
  <si>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</si>
  <si>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</si>
  <si>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</si>
  <si>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</si>
  <si>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</si>
  <si>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</si>
  <si>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</si>
  <si>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</si>
  <si>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</si>
  <si>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</si>
  <si>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</si>
  <si>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</si>
  <si>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</si>
  <si>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</si>
  <si>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</si>
  <si>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</si>
  <si>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</si>
  <si>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</si>
  <si>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</si>
  <si>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</si>
  <si>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</si>
  <si>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</si>
  <si>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</si>
  <si>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</si>
  <si>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</si>
  <si>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</si>
  <si>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</si>
  <si>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</si>
  <si>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</si>
  <si>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</si>
  <si>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</si>
  <si>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</si>
  <si>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</si>
  <si>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</si>
  <si>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</si>
  <si>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</si>
  <si>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</si>
  <si>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</si>
  <si>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</si>
  <si>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</si>
  <si>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</si>
  <si>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</si>
  <si>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</si>
  <si>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</si>
  <si>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</si>
  <si>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</si>
  <si>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</si>
  <si>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</si>
  <si>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</si>
  <si>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</si>
  <si>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</si>
  <si>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</si>
  <si>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</si>
  <si>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</si>
  <si>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</si>
  <si>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</si>
  <si>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</si>
  <si>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</si>
  <si>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</si>
  <si>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</si>
  <si>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</si>
  <si>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</si>
  <si>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</si>
  <si>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</si>
  <si>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</si>
  <si>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</si>
  <si>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</si>
  <si>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</si>
  <si>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</si>
  <si>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</si>
  <si>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</si>
  <si>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</si>
  <si>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</si>
  <si>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</si>
  <si>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</si>
  <si>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</si>
  <si>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</si>
  <si>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</si>
  <si>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</si>
  <si>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</si>
  <si>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</si>
  <si>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</si>
  <si>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</si>
  <si>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</si>
  <si>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</si>
  <si>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</si>
  <si>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</si>
  <si>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</si>
  <si>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</si>
  <si>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</si>
  <si>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</si>
  <si>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</si>
  <si>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</si>
  <si>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</si>
  <si>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</si>
  <si>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</si>
  <si>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</si>
  <si>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</si>
  <si>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</si>
  <si>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</si>
  <si>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</si>
  <si>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</si>
  <si>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</si>
  <si>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</si>
  <si>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</si>
  <si>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</si>
  <si>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</si>
  <si>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</si>
  <si>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</si>
  <si>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</si>
  <si>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</si>
  <si>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</si>
  <si>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</si>
  <si>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</si>
  <si>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</si>
  <si>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</si>
  <si>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</si>
  <si>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</si>
  <si>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</si>
  <si>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</si>
  <si>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</si>
  <si>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</si>
  <si>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</si>
  <si>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</si>
  <si>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</si>
  <si>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</si>
  <si>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</si>
  <si>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</si>
  <si>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</si>
  <si>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</si>
  <si>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</si>
  <si>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</si>
  <si>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</si>
  <si>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</si>
  <si>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</si>
  <si>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</si>
  <si>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</si>
  <si>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</si>
  <si>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</si>
  <si>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</si>
  <si>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</si>
  <si>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</si>
  <si>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</si>
  <si>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</si>
  <si>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</si>
  <si>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</si>
  <si>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</si>
  <si>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</si>
  <si>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</si>
  <si>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</si>
  <si>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</si>
  <si>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</si>
  <si>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</si>
  <si>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</si>
  <si>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</si>
  <si>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</si>
  <si>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</si>
  <si>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</si>
  <si>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</si>
  <si>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</si>
  <si>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</si>
  <si>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</si>
  <si>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</si>
  <si>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</si>
  <si>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</si>
  <si>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</si>
  <si>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</si>
  <si>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</si>
  <si>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</si>
  <si>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</si>
  <si>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</si>
  <si>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</si>
  <si>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</si>
  <si>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</si>
  <si>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</si>
  <si>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</si>
  <si>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</si>
  <si>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</si>
  <si>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</si>
  <si>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</si>
  <si>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</si>
  <si>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</si>
  <si>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</si>
  <si>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</si>
  <si>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</si>
  <si>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</si>
  <si>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</si>
  <si>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</si>
  <si>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</si>
  <si>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</si>
  <si>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</si>
  <si>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</si>
  <si>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</si>
  <si>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</si>
  <si>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</si>
  <si>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</si>
  <si>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</si>
  <si>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</si>
  <si>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</si>
  <si>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</si>
  <si>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</si>
  <si>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</si>
  <si>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</si>
  <si>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</si>
  <si>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</si>
  <si>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</si>
  <si>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</si>
  <si>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</si>
  <si>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</si>
  <si>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</si>
  <si>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</si>
  <si>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</si>
  <si>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</si>
  <si>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</si>
  <si>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</si>
  <si>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</si>
  <si>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</si>
  <si>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</si>
  <si>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</si>
  <si>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</si>
  <si>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</si>
  <si>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</si>
  <si>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</si>
  <si>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</si>
  <si>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</si>
  <si>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</si>
  <si>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</si>
  <si>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</si>
  <si>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</si>
  <si>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</si>
  <si>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</si>
  <si>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</si>
  <si>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</si>
  <si>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</si>
  <si>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</si>
  <si>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</si>
  <si>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</si>
  <si>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</si>
  <si>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</si>
  <si>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</si>
  <si>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</si>
  <si>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</si>
  <si>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</si>
  <si>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</si>
  <si>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</si>
  <si>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</si>
  <si>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</si>
  <si>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</si>
  <si>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</si>
  <si>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</si>
  <si>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</si>
  <si>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</si>
  <si>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</si>
  <si>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</si>
  <si>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</si>
  <si>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</si>
  <si>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</si>
  <si>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</si>
  <si>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</si>
  <si>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</si>
  <si>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</si>
  <si>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</si>
  <si>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</si>
  <si>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</si>
  <si>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</si>
  <si>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</si>
  <si>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</si>
  <si>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</si>
  <si>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</si>
  <si>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</si>
  <si>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</si>
  <si>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</si>
  <si>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</si>
  <si>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</si>
  <si>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</si>
  <si>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</si>
  <si>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</si>
  <si>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</si>
  <si>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</si>
  <si>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</si>
  <si>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</si>
  <si>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</si>
  <si>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</si>
  <si>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</si>
  <si>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</si>
  <si>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</si>
  <si>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</si>
  <si>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</si>
  <si>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</si>
  <si>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</si>
  <si>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</si>
  <si>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</si>
  <si>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</si>
  <si>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</si>
  <si>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</si>
  <si>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</si>
  <si>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</si>
  <si>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</si>
  <si>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</si>
  <si>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</si>
  <si>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</si>
  <si>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</si>
  <si>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</si>
  <si>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</si>
  <si>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</si>
  <si>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</si>
  <si>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</si>
  <si>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</si>
  <si>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</si>
  <si>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</si>
  <si>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</si>
  <si>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</si>
  <si>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</si>
  <si>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</si>
  <si>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</si>
  <si>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</si>
  <si>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</si>
  <si>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</si>
  <si>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</si>
  <si>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</si>
  <si>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</si>
  <si>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</si>
  <si>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</si>
  <si>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</si>
  <si>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</si>
  <si>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</si>
  <si>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</si>
  <si>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</si>
  <si>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</si>
  <si>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</si>
  <si>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</si>
  <si>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</si>
  <si>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</si>
  <si>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</si>
  <si>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</si>
  <si>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</si>
  <si>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</si>
  <si>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</si>
  <si>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</si>
  <si>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</si>
  <si>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</si>
  <si>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</si>
  <si>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</si>
  <si>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</si>
  <si>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</si>
  <si>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</si>
  <si>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</si>
  <si>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</si>
  <si>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</si>
  <si>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</si>
  <si>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</si>
  <si>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</si>
  <si>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</si>
  <si>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</si>
  <si>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</si>
  <si>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</si>
  <si>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</si>
  <si>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</si>
  <si>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</si>
  <si>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</si>
  <si>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</si>
  <si>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</si>
  <si>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</si>
  <si>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</si>
  <si>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</si>
  <si>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</si>
  <si>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</si>
  <si>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</si>
  <si>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</si>
  <si>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</si>
  <si>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</si>
  <si>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</si>
  <si>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</si>
  <si>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</si>
  <si>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</si>
  <si>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</si>
  <si>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</si>
  <si>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</si>
  <si>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</si>
  <si>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</si>
  <si>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</si>
  <si>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</si>
  <si>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</si>
  <si>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</si>
  <si>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</si>
  <si>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</si>
  <si>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</si>
  <si>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</si>
  <si>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</si>
  <si>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</si>
  <si>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</si>
  <si>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</si>
  <si>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</si>
  <si>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</si>
  <si>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</si>
  <si>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</si>
  <si>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</si>
  <si>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</si>
  <si>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</si>
  <si>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</si>
  <si>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</si>
  <si>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</si>
  <si>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</si>
  <si>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</si>
  <si>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</si>
  <si>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</si>
  <si>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</si>
  <si>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</si>
  <si>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</si>
  <si>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</si>
  <si>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</si>
  <si>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</si>
  <si>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</si>
  <si>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</si>
  <si>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</si>
  <si>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</si>
  <si>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</si>
  <si>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</si>
  <si>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</si>
  <si>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</si>
  <si>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</si>
  <si>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</si>
  <si>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</si>
  <si>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</si>
  <si>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</si>
  <si>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</si>
  <si>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</si>
  <si>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</si>
  <si>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</si>
  <si>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</si>
  <si>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</si>
  <si>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</si>
  <si>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</si>
  <si>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</si>
  <si>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</si>
  <si>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</si>
  <si>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</si>
  <si>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</si>
  <si>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</si>
  <si>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</si>
  <si>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</si>
  <si>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</si>
  <si>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</si>
  <si>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</si>
  <si>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</si>
  <si>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</si>
  <si>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</si>
  <si>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</si>
  <si>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</si>
  <si>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</si>
  <si>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</si>
  <si>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</si>
  <si>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</si>
  <si>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</si>
  <si>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</si>
  <si>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</si>
  <si>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</si>
  <si>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</si>
  <si>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</si>
  <si>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</si>
  <si>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</si>
  <si>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</si>
  <si>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</si>
  <si>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</si>
  <si>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</si>
  <si>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</si>
  <si>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</si>
  <si>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</si>
  <si>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</si>
  <si>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</si>
  <si>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</si>
  <si>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</si>
  <si>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</si>
  <si>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</si>
  <si>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</si>
  <si>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</si>
  <si>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</si>
  <si>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</si>
  <si>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</si>
  <si>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</si>
  <si>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</si>
  <si>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</si>
  <si>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</si>
  <si>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</si>
  <si>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</si>
  <si>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</si>
  <si>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</si>
  <si>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</si>
  <si>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</si>
  <si>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</si>
  <si>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</si>
  <si>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</si>
  <si>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</si>
  <si>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</si>
  <si>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</si>
  <si>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</si>
  <si>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</si>
  <si>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</si>
  <si>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</si>
  <si>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</si>
  <si>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</si>
  <si>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</si>
  <si>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</si>
  <si>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</si>
  <si>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</si>
  <si>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</si>
  <si>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</si>
  <si>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</si>
  <si>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</si>
  <si>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</si>
  <si>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</si>
  <si>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</si>
  <si>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</si>
  <si>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</si>
  <si>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</si>
  <si>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</si>
  <si>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</si>
  <si>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</si>
  <si>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</si>
  <si>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</si>
  <si>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</si>
  <si>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</si>
  <si>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</si>
  <si>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</si>
  <si>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</si>
  <si>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</si>
  <si>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</si>
  <si>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</si>
  <si>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</si>
  <si>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</si>
  <si>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</si>
  <si>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</si>
  <si>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</si>
  <si>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</si>
  <si>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</si>
  <si>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</si>
  <si>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</si>
  <si>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</si>
  <si>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</si>
  <si>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</si>
  <si>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</si>
  <si>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</si>
  <si>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</si>
  <si>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</si>
  <si>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</si>
  <si>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</si>
  <si>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</si>
  <si>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</si>
  <si>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</si>
  <si>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</si>
  <si>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</si>
  <si>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</si>
  <si>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</si>
  <si>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</si>
  <si>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</si>
  <si>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</si>
  <si>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</si>
  <si>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</si>
  <si>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</si>
  <si>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</si>
  <si>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</si>
  <si>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</si>
  <si>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</si>
  <si>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</si>
  <si>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</si>
  <si>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</si>
  <si>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</si>
  <si>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</si>
  <si>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</si>
  <si>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</si>
  <si>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</si>
  <si>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</si>
  <si>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</si>
  <si>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</si>
  <si>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</si>
  <si>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</si>
  <si>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</si>
  <si>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</si>
  <si>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</si>
  <si>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</si>
  <si>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</si>
  <si>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</si>
  <si>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</si>
  <si>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</si>
  <si>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</si>
  <si>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</si>
  <si>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</si>
  <si>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</si>
  <si>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</si>
  <si>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</si>
  <si>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</si>
  <si>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</si>
  <si>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</si>
  <si>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</si>
  <si>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</si>
  <si>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</si>
  <si>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</si>
  <si>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</si>
  <si>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</si>
  <si>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</si>
  <si>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</si>
  <si>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</si>
  <si>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</si>
  <si>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</si>
  <si>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</si>
  <si>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</si>
  <si>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</si>
  <si>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</si>
  <si>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</si>
  <si>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</si>
  <si>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</si>
  <si>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</si>
  <si>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</si>
  <si>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</si>
  <si>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</si>
  <si>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</si>
  <si>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</si>
  <si>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</si>
  <si>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</si>
  <si>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</si>
  <si>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</si>
  <si>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</si>
  <si>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</si>
  <si>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</si>
  <si>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</si>
  <si>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</si>
  <si>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</si>
  <si>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</si>
  <si>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</si>
  <si>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</si>
  <si>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</si>
  <si>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</si>
  <si>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</si>
  <si>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</si>
  <si>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</si>
  <si>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</si>
  <si>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</si>
  <si>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</si>
  <si>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</si>
  <si>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</si>
  <si>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</si>
  <si>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</si>
  <si>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</si>
  <si>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</si>
  <si>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</si>
  <si>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</si>
  <si>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</si>
  <si>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</si>
  <si>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</si>
  <si>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</si>
  <si>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</si>
  <si>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</si>
  <si>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</si>
  <si>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</si>
  <si>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</si>
  <si>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</si>
  <si>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</si>
  <si>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</si>
  <si>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</si>
  <si>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</si>
  <si>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</si>
  <si>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</si>
  <si>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</si>
  <si>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</si>
  <si>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</si>
  <si>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</si>
  <si>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</si>
  <si>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</si>
  <si>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</si>
  <si>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</si>
  <si>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</si>
  <si>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</si>
  <si>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</si>
  <si>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</si>
  <si>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</si>
  <si>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</si>
  <si>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</si>
  <si>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</si>
  <si>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</si>
  <si>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</si>
  <si>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</si>
  <si>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</si>
  <si>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</si>
  <si>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</si>
  <si>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</si>
  <si>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</si>
  <si>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</si>
  <si>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</si>
  <si>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</si>
  <si>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</si>
  <si>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</si>
  <si>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</si>
  <si>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</si>
  <si>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</si>
  <si>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</si>
  <si>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</si>
  <si>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</si>
  <si>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</si>
  <si>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</si>
  <si>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</si>
  <si>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</si>
  <si>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</si>
  <si>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</si>
  <si>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</si>
  <si>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</si>
  <si>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</si>
  <si>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</si>
  <si>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</si>
  <si>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</si>
  <si>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</si>
  <si>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</si>
  <si>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</si>
  <si>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</si>
  <si>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</si>
  <si>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</si>
  <si>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</si>
  <si>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</si>
  <si>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</si>
  <si>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</si>
  <si>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</si>
  <si>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</si>
  <si>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</si>
  <si>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</si>
  <si>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</si>
  <si>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</si>
  <si>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</si>
  <si>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</si>
  <si>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</si>
  <si>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</si>
  <si>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</si>
  <si>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</si>
  <si>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</si>
  <si>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</si>
  <si>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</si>
  <si>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</si>
  <si>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</si>
  <si>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</si>
  <si>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</si>
  <si>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</si>
  <si>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</si>
  <si>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</si>
  <si>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</si>
  <si>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</si>
  <si>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</si>
  <si>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</si>
  <si>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</si>
  <si>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</si>
  <si>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</si>
  <si>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</si>
  <si>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</si>
  <si>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</si>
  <si>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</si>
  <si>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</si>
  <si>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</si>
  <si>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</si>
  <si>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</si>
  <si>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</si>
  <si>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</si>
  <si>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</si>
  <si>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</si>
  <si>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</si>
  <si>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</si>
  <si>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</si>
  <si>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</si>
  <si>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</si>
  <si>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</si>
  <si>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</si>
  <si>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</si>
  <si>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</si>
  <si>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</si>
  <si>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</si>
  <si>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</si>
  <si>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</si>
  <si>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</si>
  <si>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</si>
  <si>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</si>
  <si>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</si>
  <si>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</si>
  <si>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</si>
  <si>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</si>
  <si>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</si>
  <si>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</si>
  <si>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</si>
  <si>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</si>
  <si>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</si>
  <si>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</si>
  <si>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</si>
  <si>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</si>
  <si>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</si>
  <si>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</si>
  <si>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</si>
  <si>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</si>
  <si>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</si>
  <si>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</si>
  <si>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</si>
  <si>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</si>
  <si>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</si>
  <si>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</si>
  <si>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</si>
  <si>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</si>
  <si>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</si>
  <si>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</si>
  <si>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</si>
  <si>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</si>
  <si>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</si>
  <si>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</si>
  <si>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</si>
  <si>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</si>
  <si>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</si>
  <si>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</si>
  <si>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</si>
  <si>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</si>
  <si>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</si>
  <si>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</si>
  <si>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</si>
  <si>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</si>
  <si>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</si>
  <si>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</si>
  <si>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</si>
  <si>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</si>
  <si>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</si>
  <si>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</si>
  <si>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</si>
  <si>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</si>
  <si>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</si>
  <si>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</si>
  <si>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</si>
  <si>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</si>
  <si>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</si>
  <si>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</si>
  <si>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</si>
  <si>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</si>
  <si>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</si>
  <si>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</si>
  <si>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</si>
  <si>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</si>
  <si>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</si>
  <si>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</si>
  <si>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</si>
  <si>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</si>
  <si>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</si>
  <si>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</si>
  <si>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</si>
  <si>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</si>
  <si>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</si>
  <si>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</si>
  <si>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</si>
  <si>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</si>
  <si>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</si>
  <si>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</si>
  <si>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</si>
  <si>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</si>
  <si>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</si>
  <si>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</si>
  <si>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</si>
  <si>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</si>
  <si>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</si>
  <si>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</si>
  <si>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</si>
  <si>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</si>
  <si>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</si>
  <si>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</si>
  <si>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</si>
  <si>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</si>
  <si>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</si>
  <si>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</si>
  <si>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</si>
  <si>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</si>
  <si>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</si>
  <si>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</si>
  <si>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</si>
  <si>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</si>
  <si>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</si>
  <si>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</si>
  <si>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</si>
  <si>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</si>
  <si>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</si>
  <si>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</si>
  <si>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</si>
  <si>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</si>
  <si>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</si>
  <si>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</si>
  <si>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</si>
  <si>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</si>
  <si>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</si>
  <si>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</si>
  <si>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</si>
  <si>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</si>
  <si>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</si>
  <si>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</si>
  <si>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</si>
  <si>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</si>
  <si>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</si>
  <si>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</si>
  <si>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</si>
  <si>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</si>
  <si>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</si>
  <si>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</si>
  <si>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</si>
  <si>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</si>
  <si>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</si>
  <si>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</si>
  <si>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</si>
  <si>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</si>
  <si>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</si>
  <si>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</si>
  <si>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</si>
  <si>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</si>
  <si>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</si>
  <si>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</si>
  <si>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</si>
  <si>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</si>
  <si>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</si>
  <si>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</si>
  <si>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</si>
  <si>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</si>
  <si>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</si>
  <si>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</si>
  <si>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</si>
  <si>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</si>
  <si>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</si>
  <si>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</si>
  <si>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</si>
  <si>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</si>
  <si>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</si>
  <si>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</si>
  <si>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</si>
  <si>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</si>
  <si>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</si>
  <si>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</si>
  <si>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</si>
  <si>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</si>
  <si>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</si>
  <si>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</si>
  <si>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</si>
  <si>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</si>
  <si>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</si>
  <si>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</si>
  <si>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</si>
  <si>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</si>
  <si>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</si>
  <si>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</si>
  <si>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</si>
  <si>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</si>
  <si>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</si>
  <si>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</si>
  <si>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</si>
  <si>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</si>
  <si>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</si>
  <si>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</si>
  <si>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</si>
  <si>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</si>
  <si>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</si>
  <si>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</si>
  <si>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</si>
  <si>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</si>
  <si>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</si>
  <si>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</si>
  <si>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</si>
  <si>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</si>
  <si>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</si>
  <si>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</si>
  <si>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</si>
  <si>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</si>
  <si>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</si>
  <si>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</si>
  <si>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</si>
  <si>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</si>
  <si>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</si>
  <si>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</si>
  <si>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</si>
  <si>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</si>
  <si>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</si>
  <si>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</si>
  <si>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</si>
  <si>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</si>
  <si>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</si>
  <si>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</si>
  <si>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</si>
  <si>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</si>
  <si>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</si>
  <si>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</si>
  <si>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</si>
  <si>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</si>
  <si>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</si>
  <si>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</si>
  <si>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</si>
  <si>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</si>
  <si>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</si>
  <si>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</si>
  <si>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</si>
  <si>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</si>
  <si>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</si>
  <si>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</si>
  <si>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</si>
  <si>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</si>
  <si>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</si>
  <si>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</si>
  <si>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</si>
  <si>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</si>
  <si>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</si>
  <si>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</si>
  <si>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</si>
  <si>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</si>
  <si>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</si>
  <si>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</si>
  <si>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</si>
  <si>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</si>
  <si>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</si>
  <si>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</si>
  <si>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</si>
  <si>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</si>
  <si>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</si>
  <si>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</si>
  <si>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</si>
  <si>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</si>
  <si>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</si>
  <si>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</si>
  <si>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</si>
  <si>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</si>
  <si>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</si>
  <si>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</si>
  <si>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</si>
  <si>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</si>
  <si>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</si>
  <si>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</si>
  <si>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</si>
  <si>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</si>
  <si>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</si>
  <si>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</si>
  <si>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</si>
  <si>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</si>
  <si>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</si>
  <si>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</si>
  <si>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</si>
  <si>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</si>
  <si>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</si>
  <si>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</si>
  <si>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</si>
  <si>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</si>
  <si>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</si>
  <si>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</si>
  <si>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</si>
  <si>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</si>
  <si>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</si>
  <si>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</si>
  <si>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</si>
  <si>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</si>
  <si>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</si>
  <si>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</si>
  <si>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</si>
  <si>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</si>
  <si>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</si>
  <si>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</si>
  <si>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</si>
  <si>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</si>
  <si>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</si>
  <si>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</si>
  <si>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</si>
  <si>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</si>
  <si>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</si>
  <si>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</si>
  <si>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</si>
  <si>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</si>
  <si>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</si>
  <si>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</si>
  <si>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</si>
  <si>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</si>
  <si>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</si>
  <si>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</si>
  <si>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</si>
  <si>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</si>
  <si>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</si>
  <si>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</si>
  <si>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</si>
  <si>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</si>
  <si>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</si>
  <si>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</si>
  <si>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</si>
  <si>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</si>
  <si>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</si>
  <si>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</si>
  <si>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</si>
  <si>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</si>
  <si>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</si>
  <si>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</si>
  <si>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</si>
  <si>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</si>
  <si>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</si>
  <si>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</si>
  <si>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</si>
  <si>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</si>
  <si>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</si>
  <si>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</si>
  <si>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</si>
  <si>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</si>
  <si>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</si>
  <si>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</si>
  <si>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</si>
  <si>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</si>
  <si>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</si>
  <si>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</si>
  <si>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</si>
  <si>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</si>
  <si>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</si>
  <si>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</si>
  <si>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</si>
  <si>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</si>
  <si>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</si>
  <si>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</si>
  <si>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</si>
  <si>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</si>
  <si>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</si>
  <si>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</si>
  <si>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</si>
  <si>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</si>
  <si>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</si>
  <si>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</si>
  <si>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</si>
  <si>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</si>
  <si>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</si>
  <si>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</si>
  <si>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</si>
  <si>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</si>
  <si>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</si>
  <si>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</si>
  <si>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</si>
  <si>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</si>
  <si>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</si>
  <si>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</si>
  <si>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</si>
  <si>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</si>
  <si>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</si>
  <si>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</si>
  <si>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</si>
  <si>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</si>
  <si>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</si>
  <si>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</si>
  <si>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</si>
  <si>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</si>
  <si>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</si>
  <si>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</si>
  <si>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</si>
  <si>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</si>
  <si>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</si>
  <si>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</si>
  <si>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</si>
  <si>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</si>
  <si>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</si>
  <si>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</si>
  <si>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</si>
  <si>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</si>
  <si>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</si>
  <si>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</si>
  <si>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</si>
  <si>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</si>
  <si>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</si>
  <si>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</si>
  <si>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</si>
  <si>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</si>
  <si>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</si>
  <si>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</si>
  <si>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</si>
  <si>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</si>
  <si>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</si>
  <si>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</si>
  <si>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</si>
  <si>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</si>
  <si>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</si>
  <si>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</si>
  <si>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</si>
  <si>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</si>
  <si>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</si>
  <si>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</si>
  <si>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</si>
  <si>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</si>
  <si>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</si>
  <si>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</si>
  <si>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</si>
  <si>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</si>
  <si>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</si>
  <si>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</si>
  <si>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</si>
  <si>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</si>
  <si>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</si>
  <si>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</si>
  <si>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</si>
  <si>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</si>
  <si>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</si>
  <si>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</si>
  <si>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</si>
  <si>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</si>
  <si>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</si>
  <si>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</si>
  <si>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</si>
  <si>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</si>
  <si>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</si>
  <si>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</si>
  <si>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</si>
  <si>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</si>
  <si>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</si>
  <si>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</si>
  <si>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</si>
  <si>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</si>
  <si>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</si>
  <si>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</si>
  <si>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</si>
  <si>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</si>
  <si>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</si>
  <si>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</si>
  <si>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</si>
  <si>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</si>
  <si>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</si>
  <si>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</si>
  <si>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</si>
  <si>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</si>
  <si>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</si>
  <si>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</si>
  <si>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</si>
  <si>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</si>
  <si>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</si>
  <si>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</si>
  <si>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</si>
  <si>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</si>
  <si>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</si>
  <si>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</si>
  <si>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</si>
  <si>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</si>
  <si>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</si>
  <si>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</si>
  <si>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</si>
  <si>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</si>
  <si>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</si>
  <si>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</si>
  <si>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</si>
  <si>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</si>
  <si>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</si>
  <si>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</si>
  <si>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</si>
  <si>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</si>
  <si>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</si>
  <si>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</si>
  <si>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</si>
  <si>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</si>
  <si>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</si>
  <si>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</si>
  <si>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</si>
  <si>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</si>
  <si>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</si>
  <si>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</si>
  <si>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</si>
  <si>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</si>
  <si>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</si>
  <si>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</si>
  <si>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</si>
  <si>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</si>
  <si>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</si>
  <si>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</si>
  <si>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</si>
  <si>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</si>
  <si>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</si>
  <si>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</si>
  <si>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</si>
  <si>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</si>
  <si>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</si>
  <si>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</si>
  <si>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</si>
  <si>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</si>
  <si>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</si>
  <si>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</si>
  <si>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</si>
  <si>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</si>
  <si>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</si>
  <si>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</si>
  <si>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</si>
  <si>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</si>
  <si>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</si>
  <si>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</si>
  <si>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</si>
  <si>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</si>
  <si>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</si>
  <si>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</si>
  <si>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</si>
  <si>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</si>
  <si>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</si>
  <si>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</si>
  <si>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</si>
  <si>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</si>
  <si>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</si>
  <si>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</si>
  <si>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</si>
  <si>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</si>
  <si>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</si>
  <si>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</si>
  <si>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</si>
  <si>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</si>
  <si>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</si>
  <si>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</si>
  <si>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</si>
  <si>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</si>
  <si>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</si>
  <si>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</si>
  <si>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</si>
  <si>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</si>
  <si>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</si>
  <si>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</si>
  <si>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</si>
  <si>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</si>
  <si>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</si>
  <si>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</si>
  <si>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</si>
  <si>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</si>
  <si>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</si>
  <si>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</si>
  <si>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</si>
  <si>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</si>
  <si>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</si>
  <si>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</si>
  <si>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</si>
  <si>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</si>
  <si>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</si>
  <si>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</si>
  <si>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</si>
  <si>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</si>
  <si>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</si>
  <si>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</si>
  <si>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</si>
  <si>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</si>
  <si>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</si>
  <si>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</si>
  <si>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</si>
  <si>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</si>
  <si>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</si>
  <si>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</si>
  <si>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</si>
  <si>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</si>
  <si>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</si>
  <si>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</si>
  <si>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</si>
  <si>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</si>
  <si>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</si>
  <si>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</si>
  <si>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</si>
  <si>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</si>
  <si>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</si>
  <si>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</si>
  <si>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</si>
  <si>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</si>
  <si>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</si>
  <si>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</si>
  <si>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</si>
  <si>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</si>
  <si>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</si>
  <si>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</si>
  <si>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</si>
  <si>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</si>
  <si>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</si>
  <si>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</si>
  <si>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</si>
  <si>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</si>
  <si>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</si>
  <si>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</si>
  <si>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</si>
  <si>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</si>
  <si>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</si>
  <si>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</si>
  <si>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</si>
  <si>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</si>
  <si>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</si>
  <si>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</si>
  <si>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</si>
  <si>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</si>
  <si>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</si>
  <si>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</si>
  <si>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</si>
  <si>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</si>
  <si>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</si>
  <si>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</si>
  <si>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</si>
  <si>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</si>
  <si>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</si>
  <si>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</si>
  <si>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</si>
  <si>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</si>
  <si>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</si>
  <si>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</si>
  <si>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</si>
  <si>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</si>
  <si>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</si>
  <si>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</si>
  <si>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</si>
  <si>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</si>
  <si>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</si>
  <si>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</si>
  <si>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</si>
  <si>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</si>
  <si>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</si>
  <si>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</si>
  <si>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</si>
  <si>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</si>
  <si>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</si>
  <si>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</si>
  <si>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</si>
  <si>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</si>
  <si>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</si>
  <si>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</si>
  <si>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</si>
  <si>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</si>
  <si>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</si>
  <si>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</si>
  <si>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</si>
  <si>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</si>
  <si>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</si>
  <si>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</si>
  <si>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</si>
  <si>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</si>
  <si>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</si>
  <si>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</si>
  <si>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</si>
  <si>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</si>
  <si>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</si>
  <si>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</si>
  <si>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</si>
  <si>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</si>
  <si>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</si>
  <si>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</si>
  <si>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</si>
  <si>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</si>
  <si>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</si>
  <si>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</si>
  <si>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</si>
  <si>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</si>
  <si>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</si>
  <si>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</si>
  <si>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</si>
  <si>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</si>
  <si>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</si>
  <si>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</si>
  <si>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</si>
  <si>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</si>
  <si>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</si>
  <si>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</si>
  <si>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</si>
  <si>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</si>
  <si>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</si>
  <si>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</si>
  <si>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</si>
  <si>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</si>
  <si>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</si>
  <si>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</si>
  <si>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</si>
  <si>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</si>
  <si>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</si>
  <si>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</si>
  <si>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</si>
  <si>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</si>
  <si>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</si>
  <si>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</si>
  <si>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</si>
  <si>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</si>
  <si>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</si>
  <si>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</si>
  <si>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</si>
  <si>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</si>
  <si>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</si>
  <si>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</si>
  <si>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</si>
  <si>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</si>
  <si>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</si>
  <si>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</si>
  <si>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</si>
  <si>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</si>
  <si>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</si>
  <si>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</si>
  <si>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</si>
  <si>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</si>
  <si>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</si>
  <si>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</si>
  <si>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</si>
  <si>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</si>
  <si>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</si>
  <si>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</si>
  <si>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</si>
  <si>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</si>
  <si>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</si>
  <si>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</si>
  <si>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</si>
  <si>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</si>
  <si>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</si>
  <si>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</si>
  <si>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</si>
  <si>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</si>
  <si>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</si>
  <si>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</si>
  <si>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</si>
  <si>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</si>
  <si>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</si>
  <si>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</si>
  <si>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</si>
  <si>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</si>
  <si>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</si>
  <si>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</si>
  <si>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</si>
  <si>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</si>
  <si>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</si>
  <si>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</si>
  <si>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</si>
  <si>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</si>
  <si>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</si>
  <si>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</si>
  <si>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</si>
  <si>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</si>
  <si>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</si>
  <si>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</si>
  <si>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</si>
  <si>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</si>
  <si>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</si>
  <si>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</si>
  <si>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</si>
  <si>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</si>
  <si>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</si>
  <si>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</si>
  <si>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</si>
  <si>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</si>
  <si>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</si>
  <si>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</si>
  <si>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</si>
  <si>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</si>
  <si>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</si>
  <si>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</si>
  <si>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</si>
  <si>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</si>
  <si>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</si>
  <si>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</si>
  <si>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</si>
  <si>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</si>
  <si>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</si>
  <si>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</si>
  <si>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</si>
  <si>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</si>
  <si>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</si>
  <si>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</si>
  <si>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</si>
  <si>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</si>
  <si>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</si>
  <si>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</si>
  <si>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</si>
  <si>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</si>
  <si>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</si>
  <si>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</si>
  <si>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</si>
  <si>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</si>
  <si>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</si>
  <si>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</si>
  <si>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</si>
  <si>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</si>
  <si>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</si>
  <si>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</si>
  <si>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</si>
  <si>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</si>
  <si>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</si>
  <si>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</si>
  <si>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</si>
  <si>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</si>
  <si>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</si>
  <si>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</si>
  <si>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</si>
  <si>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</si>
  <si>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</si>
  <si>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</si>
  <si>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</si>
  <si>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</si>
  <si>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</si>
  <si>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</si>
  <si>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</si>
  <si>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</si>
  <si>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</si>
  <si>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</si>
  <si>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</si>
  <si>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</si>
  <si>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</si>
  <si>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</si>
  <si>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</si>
  <si>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</si>
  <si>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</si>
  <si>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</si>
  <si>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</si>
  <si>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</si>
  <si>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</si>
  <si>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</si>
  <si>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</si>
  <si>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</si>
  <si>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</si>
  <si>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</si>
  <si>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</si>
  <si>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</si>
  <si>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</si>
  <si>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</si>
  <si>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</si>
  <si>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</si>
  <si>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</si>
  <si>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</si>
  <si>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</si>
  <si>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</si>
  <si>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</si>
  <si>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</si>
  <si>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</si>
  <si>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</si>
  <si>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</si>
  <si>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</si>
  <si>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</si>
  <si>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</si>
  <si>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</si>
  <si>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</si>
  <si>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</si>
  <si>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</si>
  <si>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</si>
  <si>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</si>
  <si>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</si>
  <si>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</si>
  <si>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</si>
  <si>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</si>
  <si>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</si>
  <si>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</si>
  <si>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</si>
  <si>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</si>
  <si>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</si>
  <si>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</si>
  <si>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</si>
  <si>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</si>
  <si>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</si>
  <si>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</si>
  <si>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</si>
  <si>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</si>
  <si>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</si>
  <si>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</si>
  <si>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</si>
  <si>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</si>
  <si>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</si>
  <si>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</si>
  <si>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</si>
  <si>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</si>
  <si>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</si>
  <si>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</si>
  <si>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</si>
  <si>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</si>
  <si>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</si>
  <si>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</si>
  <si>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</si>
  <si>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</si>
  <si>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</si>
  <si>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</si>
  <si>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</si>
  <si>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</si>
  <si>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</si>
  <si>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</si>
  <si>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</si>
  <si>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</si>
  <si>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</si>
  <si>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</si>
  <si>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</si>
  <si>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</si>
  <si>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</si>
  <si>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</si>
  <si>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</si>
  <si>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</si>
  <si>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</si>
  <si>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</si>
  <si>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</si>
  <si>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</si>
  <si>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</si>
  <si>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</si>
  <si>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</si>
  <si>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</si>
  <si>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</si>
  <si>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</si>
  <si>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</si>
  <si>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</si>
  <si>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</si>
  <si>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</si>
  <si>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</si>
  <si>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</si>
  <si>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</si>
  <si>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</si>
  <si>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</si>
  <si>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</si>
  <si>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</si>
  <si>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</si>
  <si>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</si>
  <si>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</si>
  <si>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</si>
  <si>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</si>
  <si>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</si>
  <si>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</si>
  <si>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</si>
  <si>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</si>
  <si>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</si>
  <si>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</si>
  <si>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</si>
  <si>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</si>
  <si>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</si>
  <si>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</si>
  <si>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</si>
  <si>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</si>
  <si>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</si>
  <si>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</si>
  <si>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</si>
  <si>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</si>
  <si>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</si>
  <si>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</si>
  <si>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</si>
  <si>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</si>
  <si>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</si>
  <si>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</si>
  <si>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</si>
  <si>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</si>
  <si>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</si>
  <si>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</si>
  <si>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</si>
  <si>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</si>
  <si>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</si>
  <si>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</si>
  <si>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</si>
  <si>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</si>
  <si>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</si>
  <si>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</si>
  <si>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</si>
  <si>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</si>
  <si>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</si>
  <si>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</si>
  <si>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</si>
  <si>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</si>
  <si>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</si>
  <si>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</si>
  <si>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</si>
  <si>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</si>
  <si>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</si>
  <si>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</si>
  <si>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</si>
  <si>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</si>
  <si>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</si>
  <si>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</si>
  <si>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</si>
  <si>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</si>
  <si>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</si>
  <si>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</si>
  <si>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</si>
  <si>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</si>
  <si>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</si>
  <si>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</si>
  <si>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</si>
  <si>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</si>
  <si>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</si>
  <si>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</si>
  <si>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</si>
  <si>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</si>
  <si>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</si>
  <si>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</si>
  <si>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</si>
  <si>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</si>
  <si>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</si>
  <si>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</si>
  <si>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</si>
  <si>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</si>
  <si>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</si>
  <si>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</si>
  <si>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</si>
  <si>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</si>
  <si>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</si>
  <si>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</si>
  <si>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</si>
  <si>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</si>
  <si>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</si>
  <si>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</si>
  <si>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</si>
  <si>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</si>
  <si>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</si>
  <si>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</si>
  <si>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</si>
  <si>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</si>
  <si>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</si>
  <si>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</si>
  <si>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</si>
  <si>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</si>
  <si>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</si>
  <si>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</si>
  <si>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</si>
  <si>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</si>
  <si>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</si>
  <si>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</si>
  <si>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</si>
  <si>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</si>
  <si>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</si>
  <si>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</si>
  <si>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</si>
  <si>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</si>
  <si>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</si>
  <si>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</si>
  <si>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</si>
  <si>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</si>
  <si>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</si>
  <si>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</si>
  <si>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</si>
  <si>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</si>
  <si>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</si>
  <si>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</si>
  <si>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</si>
  <si>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</si>
  <si>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</si>
  <si>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</si>
  <si>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</si>
  <si>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</si>
  <si>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</si>
  <si>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</si>
  <si>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</si>
  <si>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</si>
  <si>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</si>
  <si>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</si>
  <si>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</si>
  <si>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</si>
  <si>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</si>
  <si>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</si>
  <si>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</si>
  <si>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</si>
  <si>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</si>
  <si>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</si>
  <si>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</si>
  <si>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</si>
  <si>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</si>
  <si>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</si>
  <si>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</si>
  <si>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</si>
  <si>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</si>
  <si>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</si>
  <si>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</si>
  <si>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</si>
  <si>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</si>
  <si>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</si>
  <si>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</si>
  <si>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</si>
  <si>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</si>
  <si>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</si>
  <si>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</si>
  <si>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</si>
  <si>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</si>
  <si>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</si>
  <si>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</si>
  <si>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</si>
  <si>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</si>
  <si>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</si>
  <si>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</si>
  <si>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</si>
  <si>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</si>
  <si>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</si>
  <si>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</si>
  <si>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</si>
  <si>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</si>
  <si>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</si>
  <si>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</si>
  <si>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</si>
  <si>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</si>
  <si>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</si>
  <si>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</si>
  <si>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</si>
  <si>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</si>
  <si>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</si>
  <si>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</si>
  <si>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</si>
  <si>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</si>
  <si>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</si>
  <si>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</si>
  <si>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</si>
  <si>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</si>
  <si>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</si>
  <si>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</si>
  <si>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</si>
  <si>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</si>
  <si>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</si>
  <si>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</si>
  <si>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</si>
  <si>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</si>
  <si>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</si>
  <si>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</si>
  <si>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</si>
  <si>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</si>
  <si>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</si>
  <si>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</si>
  <si>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</si>
  <si>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</si>
  <si>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</si>
  <si>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</si>
  <si>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</si>
  <si>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</si>
  <si>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</si>
  <si>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</si>
  <si>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</si>
  <si>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</si>
  <si>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</si>
  <si>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</si>
  <si>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</si>
  <si>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</si>
  <si>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</si>
  <si>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</si>
  <si>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</si>
  <si>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</si>
  <si>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</si>
  <si>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</si>
  <si>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</si>
  <si>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</si>
  <si>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</si>
  <si>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</si>
  <si>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</si>
  <si>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</si>
  <si>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</si>
  <si>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</si>
  <si>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</si>
  <si>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</si>
  <si>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</si>
  <si>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</si>
  <si>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</si>
  <si>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</si>
  <si>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</si>
  <si>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</si>
  <si>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</si>
  <si>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</si>
  <si>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</si>
  <si>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</si>
  <si>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</si>
  <si>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</si>
  <si>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</si>
  <si>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</si>
  <si>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</si>
  <si>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</si>
  <si>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</si>
  <si>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</si>
  <si>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</si>
  <si>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</si>
  <si>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</si>
  <si>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</si>
  <si>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</si>
  <si>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</si>
  <si>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</si>
  <si>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</si>
  <si>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</si>
  <si>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</si>
  <si>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</si>
  <si>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</si>
  <si>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</si>
  <si>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</si>
  <si>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</si>
  <si>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</si>
  <si>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</si>
  <si>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</si>
  <si>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</si>
  <si>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</si>
  <si>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</si>
  <si>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</si>
  <si>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</si>
  <si>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</si>
  <si>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</si>
  <si>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</si>
  <si>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</si>
  <si>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</si>
  <si>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</si>
  <si>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</si>
  <si>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</si>
  <si>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</si>
  <si>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</si>
  <si>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</si>
  <si>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</si>
  <si>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</si>
  <si>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</si>
  <si>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</si>
  <si>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</si>
  <si>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</si>
  <si>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</si>
  <si>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</si>
  <si>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</si>
  <si>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</si>
  <si>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</si>
  <si>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</si>
  <si>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</si>
  <si>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</si>
  <si>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</si>
  <si>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</si>
  <si>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</si>
  <si>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</si>
  <si>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</si>
  <si>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</si>
  <si>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</si>
  <si>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</si>
  <si>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</si>
  <si>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</si>
  <si>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</si>
  <si>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</si>
  <si>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</si>
  <si>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</si>
  <si>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</si>
  <si>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</si>
  <si>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</si>
  <si>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</si>
  <si>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</si>
  <si>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</si>
  <si>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</si>
  <si>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</si>
  <si>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</si>
  <si>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</si>
  <si>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</si>
  <si>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</si>
  <si>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</si>
  <si>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</si>
  <si>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</si>
  <si>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</si>
  <si>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</si>
  <si>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</si>
  <si>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</si>
  <si>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</si>
  <si>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</si>
  <si>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</si>
  <si>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</si>
  <si>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</si>
  <si>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</si>
  <si>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</si>
  <si>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</si>
  <si>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</si>
  <si>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</si>
  <si>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</si>
  <si>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</si>
  <si>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</si>
  <si>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</si>
  <si>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</si>
  <si>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</si>
  <si>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</si>
  <si>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</si>
  <si>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</si>
  <si>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</si>
  <si>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</si>
  <si>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</si>
  <si>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</si>
  <si>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</si>
  <si>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</si>
  <si>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</si>
  <si>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</si>
  <si>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</si>
  <si>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</si>
  <si>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</si>
  <si>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</si>
  <si>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</si>
  <si>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</si>
  <si>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</si>
  <si>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</si>
  <si>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</si>
  <si>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</si>
  <si>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</si>
  <si>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</si>
  <si>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</si>
  <si>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</si>
  <si>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</si>
  <si>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</si>
  <si>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</si>
  <si>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</si>
  <si>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</si>
  <si>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</si>
  <si>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</si>
  <si>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</si>
  <si>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</si>
  <si>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</si>
  <si>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</si>
  <si>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</si>
  <si>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</si>
  <si>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</si>
  <si>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</si>
  <si>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</si>
  <si>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</si>
  <si>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</si>
  <si>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</si>
  <si>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</si>
  <si>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</si>
  <si>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</si>
  <si>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</si>
  <si>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</si>
  <si>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</si>
  <si>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</si>
  <si>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</si>
  <si>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</si>
  <si>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</si>
  <si>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</si>
  <si>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</si>
  <si>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</si>
  <si>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</si>
  <si>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</si>
  <si>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</si>
  <si>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</si>
  <si>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</si>
  <si>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</si>
  <si>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</si>
  <si>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</si>
  <si>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</si>
  <si>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</si>
  <si>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</si>
  <si>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</si>
  <si>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</si>
  <si>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</si>
  <si>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</si>
  <si>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</si>
  <si>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</si>
  <si>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</si>
  <si>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</si>
  <si>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</si>
  <si>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</si>
  <si>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</si>
  <si>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</si>
  <si>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</si>
  <si>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</si>
  <si>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</si>
  <si>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</si>
  <si>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</si>
  <si>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</si>
  <si>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</si>
  <si>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</si>
  <si>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</si>
  <si>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</si>
  <si>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</si>
  <si>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</si>
  <si>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</si>
  <si>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</si>
  <si>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</si>
  <si>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</si>
  <si>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</si>
  <si>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</si>
  <si>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</si>
  <si>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</si>
  <si>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</si>
  <si>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</si>
  <si>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</si>
  <si>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</si>
  <si>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</si>
  <si>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</si>
  <si>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</si>
  <si>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</si>
  <si>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</si>
  <si>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</si>
  <si>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</si>
  <si>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</si>
  <si>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</si>
  <si>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</si>
  <si>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</si>
  <si>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</si>
  <si>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</si>
  <si>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</si>
  <si>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</si>
  <si>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</si>
  <si>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</si>
  <si>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</si>
  <si>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</si>
  <si>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</si>
  <si>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</si>
  <si>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</si>
  <si>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</si>
  <si>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</si>
  <si>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</si>
  <si>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</si>
  <si>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</si>
  <si>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</si>
  <si>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</si>
  <si>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</si>
  <si>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</si>
  <si>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</si>
  <si>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</si>
  <si>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</si>
  <si>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</si>
  <si>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</si>
  <si>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</si>
  <si>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</si>
  <si>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</si>
  <si>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</si>
  <si>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</si>
  <si>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</si>
  <si>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</si>
  <si>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</si>
  <si>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</si>
  <si>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</si>
  <si>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</si>
  <si>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</si>
  <si>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</si>
  <si>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</si>
  <si>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</si>
  <si>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</si>
  <si>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</si>
  <si>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</si>
  <si>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</si>
  <si>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</si>
  <si>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</si>
  <si>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</si>
  <si>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</si>
  <si>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</si>
  <si>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</si>
  <si>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</si>
  <si>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</si>
  <si>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</si>
  <si>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</si>
  <si>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</si>
  <si>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</si>
  <si>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</si>
  <si>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</si>
  <si>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</si>
  <si>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</si>
  <si>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</si>
  <si>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</si>
  <si>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</si>
  <si>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</si>
  <si>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</si>
  <si>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</si>
  <si>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</si>
  <si>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</si>
  <si>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</si>
  <si>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</si>
  <si>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</si>
  <si>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</si>
  <si>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</si>
  <si>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</si>
  <si>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</si>
  <si>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</si>
  <si>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</si>
  <si>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</si>
  <si>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</si>
  <si>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</si>
  <si>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</si>
  <si>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</si>
  <si>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</si>
  <si>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</si>
  <si>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</si>
  <si>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</si>
  <si>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</si>
  <si>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</si>
  <si>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</si>
  <si>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</si>
  <si>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</si>
  <si>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</si>
  <si>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</si>
  <si>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</si>
  <si>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</si>
  <si>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</si>
  <si>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</si>
  <si>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</si>
  <si>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</si>
  <si>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</si>
  <si>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</si>
  <si>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</si>
  <si>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</si>
  <si>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</si>
  <si>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</si>
  <si>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</si>
  <si>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</si>
  <si>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</si>
  <si>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</si>
  <si>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</si>
  <si>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</si>
  <si>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</si>
  <si>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</si>
  <si>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</si>
  <si>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</si>
  <si>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</si>
  <si>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</si>
  <si>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</si>
  <si>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</si>
  <si>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</si>
  <si>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</si>
  <si>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</si>
  <si>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</si>
  <si>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</si>
  <si>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</si>
  <si>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</si>
  <si>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</si>
  <si>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</si>
  <si>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</si>
  <si>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</si>
  <si>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</si>
  <si>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</si>
  <si>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</si>
  <si>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</si>
  <si>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</si>
  <si>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</si>
  <si>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</si>
  <si>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</si>
  <si>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</si>
  <si>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</si>
  <si>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</si>
  <si>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</si>
  <si>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</si>
  <si>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</si>
  <si>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</si>
  <si>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</si>
  <si>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</si>
  <si>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</si>
  <si>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</si>
  <si>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</si>
  <si>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</si>
  <si>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</si>
  <si>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</si>
  <si>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</si>
  <si>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</si>
  <si>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</si>
  <si>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</si>
  <si>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</si>
  <si>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</si>
  <si>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</si>
  <si>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</si>
  <si>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</si>
  <si>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</si>
  <si>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</si>
  <si>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</si>
  <si>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</si>
  <si>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</si>
  <si>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</si>
  <si>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</si>
  <si>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</si>
  <si>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</si>
  <si>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</si>
  <si>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</si>
  <si>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</si>
  <si>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</si>
  <si>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</si>
  <si>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</si>
  <si>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</si>
  <si>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</si>
  <si>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</si>
  <si>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</si>
  <si>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</si>
  <si>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</si>
  <si>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</si>
  <si>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</si>
  <si>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</si>
  <si>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</si>
  <si>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</si>
  <si>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</si>
  <si>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</si>
  <si>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</si>
  <si>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</si>
  <si>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</si>
  <si>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</si>
  <si>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</si>
  <si>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</si>
  <si>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</si>
  <si>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</si>
  <si>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</si>
  <si>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</si>
  <si>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</si>
  <si>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</si>
  <si>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</si>
  <si>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</si>
  <si>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</si>
  <si>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</si>
  <si>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</si>
  <si>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</si>
  <si>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</si>
  <si>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</si>
  <si>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</si>
  <si>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</si>
  <si>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</si>
  <si>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</si>
  <si>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</si>
  <si>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</si>
  <si>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</si>
  <si>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</si>
  <si>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</si>
  <si>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</si>
  <si>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</si>
  <si>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</si>
  <si>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</si>
  <si>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</si>
  <si>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</si>
  <si>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</si>
  <si>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</si>
  <si>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</si>
  <si>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</si>
  <si>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</si>
  <si>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</si>
  <si>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</si>
  <si>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</si>
  <si>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</si>
  <si>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</si>
  <si>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</si>
  <si>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</si>
  <si>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</si>
  <si>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</si>
  <si>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</si>
  <si>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</si>
  <si>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</si>
  <si>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</si>
  <si>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</si>
  <si>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</si>
  <si>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</si>
  <si>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</si>
  <si>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</si>
  <si>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</si>
  <si>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</si>
  <si>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</si>
  <si>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</si>
  <si>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</si>
  <si>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</si>
  <si>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</si>
  <si>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</si>
  <si>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</si>
  <si>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</si>
  <si>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</si>
  <si>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</si>
  <si>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</si>
  <si>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</si>
  <si>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</si>
  <si>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</si>
  <si>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</si>
  <si>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</si>
  <si>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</si>
  <si>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</si>
  <si>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</si>
  <si>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</si>
  <si>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</si>
  <si>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</si>
  <si>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</si>
  <si>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</si>
  <si>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</si>
  <si>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</si>
  <si>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</si>
  <si>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</si>
  <si>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</si>
  <si>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</si>
  <si>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</si>
  <si>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</si>
  <si>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</si>
  <si>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</si>
  <si>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</si>
  <si>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</si>
  <si>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</si>
  <si>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</si>
  <si>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</si>
  <si>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</si>
  <si>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</si>
  <si>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</si>
  <si>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</si>
  <si>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</si>
  <si>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</si>
  <si>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</si>
  <si>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</si>
  <si>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</si>
  <si>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</si>
  <si>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</si>
  <si>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</si>
  <si>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</si>
  <si>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</si>
  <si>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</si>
  <si>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</si>
  <si>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</si>
  <si>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</si>
  <si>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</si>
  <si>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</si>
  <si>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</si>
  <si>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</si>
  <si>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</si>
  <si>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</si>
  <si>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</si>
  <si>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</si>
  <si>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</si>
  <si>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</si>
  <si>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</si>
  <si>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</si>
  <si>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</si>
  <si>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</si>
  <si>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</si>
  <si>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</si>
  <si>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</si>
  <si>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</si>
  <si>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</si>
  <si>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</si>
  <si>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</si>
  <si>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</si>
  <si>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</si>
  <si>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</si>
  <si>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</si>
  <si>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</si>
  <si>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</si>
  <si>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</si>
  <si>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</si>
  <si>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</si>
  <si>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</si>
  <si>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</si>
  <si>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</si>
  <si>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</si>
  <si>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</si>
  <si>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</si>
  <si>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</si>
  <si>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</si>
  <si>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</si>
  <si>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</si>
  <si>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</si>
  <si>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</si>
  <si>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</si>
  <si>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</si>
  <si>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</si>
  <si>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</si>
  <si>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</si>
  <si>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</si>
  <si>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</si>
  <si>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</si>
  <si>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</si>
  <si>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</si>
  <si>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</si>
  <si>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</si>
  <si>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</si>
  <si>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</si>
  <si>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</si>
  <si>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</si>
  <si>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</si>
  <si>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</si>
  <si>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</si>
  <si>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</si>
  <si>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</si>
  <si>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</si>
  <si>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</si>
  <si>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</si>
  <si>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</si>
  <si>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</si>
  <si>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</si>
  <si>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</si>
  <si>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</si>
  <si>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</si>
  <si>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</si>
  <si>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</si>
  <si>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</si>
  <si>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</si>
  <si>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</si>
  <si>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</si>
  <si>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</si>
  <si>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</si>
  <si>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</si>
  <si>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</si>
  <si>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</si>
  <si>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</si>
  <si>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</si>
  <si>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</si>
  <si>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</si>
  <si>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</si>
  <si>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</si>
  <si>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</si>
  <si>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</si>
  <si>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</si>
  <si>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</si>
  <si>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</si>
  <si>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</si>
  <si>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</si>
  <si>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</si>
  <si>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</si>
  <si>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</si>
  <si>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</si>
  <si>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</si>
  <si>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</si>
  <si>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</si>
  <si>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</si>
  <si>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</si>
  <si>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</si>
  <si>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</si>
  <si>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</si>
  <si>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</si>
  <si>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</si>
  <si>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</si>
  <si>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</si>
  <si>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</si>
  <si>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</si>
  <si>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</si>
  <si>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</si>
  <si>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</si>
  <si>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</si>
  <si>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</si>
  <si>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</si>
  <si>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</si>
  <si>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</si>
  <si>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</si>
  <si>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</si>
  <si>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</si>
  <si>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</si>
  <si>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</si>
  <si>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</si>
  <si>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</si>
  <si>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</si>
  <si>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</si>
  <si>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</si>
  <si>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</si>
  <si>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</si>
  <si>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</si>
  <si>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</si>
  <si>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</si>
  <si>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</si>
  <si>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</si>
  <si>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</si>
  <si>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</si>
  <si>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</si>
  <si>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</si>
  <si>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</si>
  <si>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</si>
  <si>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</si>
  <si>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</si>
  <si>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</si>
  <si>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</si>
  <si>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</si>
  <si>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</si>
  <si>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</si>
  <si>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</si>
  <si>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</si>
  <si>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</si>
  <si>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</si>
  <si>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</si>
  <si>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</si>
  <si>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</si>
  <si>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</si>
  <si>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</si>
  <si>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</si>
  <si>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</si>
  <si>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</si>
  <si>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</si>
  <si>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</si>
  <si>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</si>
  <si>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</si>
  <si>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</si>
  <si>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</si>
  <si>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</si>
  <si>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</si>
  <si>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</si>
  <si>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</si>
  <si>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</si>
  <si>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</si>
  <si>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</si>
  <si>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</si>
  <si>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</si>
  <si>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</si>
  <si>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</si>
  <si>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</si>
  <si>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</si>
  <si>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</si>
  <si>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</si>
  <si>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</si>
  <si>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</si>
  <si>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</si>
  <si>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</si>
  <si>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</si>
  <si>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</si>
  <si>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</si>
  <si>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</si>
  <si>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</si>
  <si>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</si>
  <si>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</si>
  <si>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</si>
  <si>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</si>
  <si>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</si>
  <si>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</si>
  <si>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</si>
  <si>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</si>
  <si>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</si>
  <si>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</si>
  <si>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</si>
  <si>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</si>
  <si>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</si>
  <si>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</si>
  <si>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</si>
  <si>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</si>
  <si>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</si>
  <si>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</si>
  <si>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</si>
  <si>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</si>
  <si>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</si>
  <si>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</si>
  <si>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</si>
  <si>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</si>
  <si>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</si>
  <si>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</si>
  <si>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</si>
  <si>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</si>
  <si>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</si>
  <si>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</si>
  <si>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</si>
  <si>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</si>
  <si>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</si>
  <si>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</si>
  <si>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</si>
  <si>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</si>
  <si>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</si>
  <si>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</si>
  <si>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</si>
  <si>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</si>
  <si>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</si>
  <si>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</si>
  <si>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</si>
  <si>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</si>
  <si>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</si>
  <si>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</si>
  <si>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</si>
  <si>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</si>
  <si>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</si>
  <si>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</si>
  <si>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</si>
  <si>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</si>
  <si>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</si>
  <si>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</si>
  <si>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</si>
  <si>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</si>
  <si>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</si>
  <si>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</si>
  <si>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</si>
  <si>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</si>
  <si>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</si>
  <si>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</si>
  <si>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</si>
  <si>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</si>
  <si>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</si>
  <si>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</si>
  <si>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</si>
  <si>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</si>
  <si>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</si>
  <si>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</si>
  <si>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</si>
  <si>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</si>
  <si>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</si>
  <si>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</si>
  <si>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</si>
  <si>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</si>
  <si>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</si>
  <si>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</si>
  <si>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</si>
  <si>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</si>
  <si>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</si>
  <si>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</si>
  <si>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</si>
  <si>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</si>
  <si>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</si>
  <si>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</si>
  <si>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</si>
  <si>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</si>
  <si>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</si>
  <si>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</si>
  <si>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</si>
  <si>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</si>
  <si>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</si>
  <si>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</si>
  <si>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</si>
  <si>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</si>
  <si>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</si>
  <si>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</si>
  <si>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</si>
  <si>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</si>
  <si>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</si>
  <si>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</si>
  <si>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</si>
  <si>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</si>
  <si>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</si>
  <si>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</si>
  <si>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</si>
  <si>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</si>
  <si>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</si>
  <si>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</si>
  <si>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</si>
  <si>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</si>
  <si>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</si>
  <si>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</si>
  <si>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</si>
  <si>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</si>
  <si>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</si>
  <si>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</si>
  <si>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</si>
  <si>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</si>
  <si>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</si>
  <si>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</si>
  <si>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</si>
  <si>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</si>
  <si>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</si>
  <si>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</si>
  <si>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</si>
  <si>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</si>
  <si>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</si>
  <si>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</si>
  <si>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</si>
  <si>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</si>
  <si>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</si>
  <si>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</si>
  <si>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</si>
  <si>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</si>
  <si>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</si>
  <si>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</si>
  <si>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</si>
  <si>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</si>
  <si>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</si>
  <si>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</si>
  <si>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</si>
  <si>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</si>
  <si>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</si>
  <si>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</si>
  <si>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</si>
  <si>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</si>
  <si>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</si>
  <si>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</si>
  <si>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</si>
  <si>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</si>
  <si>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</si>
  <si>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</si>
  <si>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</si>
  <si>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</si>
  <si>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</si>
  <si>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</si>
  <si>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</si>
  <si>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</si>
  <si>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</si>
  <si>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</si>
  <si>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</si>
  <si>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</si>
  <si>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</si>
  <si>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</si>
  <si>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</si>
  <si>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</si>
  <si>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</si>
  <si>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</si>
  <si>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</si>
  <si>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</si>
  <si>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</si>
  <si>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</si>
  <si>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</si>
  <si>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</si>
  <si>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</si>
  <si>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</si>
  <si>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</si>
  <si>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</si>
  <si>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</si>
  <si>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</si>
  <si>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</si>
  <si>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</si>
  <si>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</si>
  <si>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</si>
  <si>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</si>
  <si>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</si>
  <si>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</si>
  <si>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</si>
  <si>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</si>
  <si>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</si>
  <si>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</si>
  <si>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</si>
  <si>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</si>
  <si>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</si>
  <si>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</si>
  <si>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</si>
  <si>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</si>
  <si>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</si>
  <si>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</si>
  <si>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</si>
  <si>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</si>
  <si>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</si>
  <si>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</si>
  <si>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</si>
  <si>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</si>
  <si>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</si>
  <si>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</si>
  <si>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</si>
  <si>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</si>
  <si>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</si>
  <si>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</si>
  <si>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</si>
  <si>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</si>
  <si>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</si>
  <si>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</si>
  <si>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</si>
  <si>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</si>
  <si>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</si>
  <si>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</si>
  <si>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</si>
  <si>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</si>
  <si>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</si>
  <si>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</si>
  <si>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</si>
  <si>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</si>
  <si>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</si>
  <si>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</si>
  <si>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</si>
  <si>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</si>
  <si>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</si>
  <si>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</si>
  <si>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</si>
  <si>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</si>
  <si>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</si>
  <si>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</si>
  <si>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</si>
  <si>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</si>
  <si>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</si>
  <si>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</si>
  <si>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</si>
  <si>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</si>
  <si>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</si>
  <si>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</si>
  <si>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</si>
  <si>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</si>
  <si>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</si>
  <si>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</si>
  <si>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</si>
  <si>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</si>
  <si>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</si>
  <si>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</si>
  <si>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</si>
  <si>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</si>
  <si>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</si>
  <si>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</si>
  <si>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</si>
  <si>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</si>
  <si>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</si>
  <si>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</si>
  <si>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</si>
  <si>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</si>
  <si>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</si>
  <si>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</si>
  <si>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</si>
  <si>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</si>
  <si>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</si>
  <si>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</si>
  <si>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</si>
  <si>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</si>
  <si>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</si>
  <si>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</si>
  <si>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</si>
  <si>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</si>
  <si>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</si>
  <si>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</si>
  <si>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</si>
  <si>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</si>
  <si>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</si>
  <si>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</si>
  <si>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</si>
  <si>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</si>
  <si>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</si>
  <si>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</si>
  <si>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</si>
  <si>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</si>
  <si>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</si>
  <si>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</si>
  <si>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</si>
  <si>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</si>
  <si>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</si>
  <si>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</si>
  <si>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</si>
  <si>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</si>
  <si>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</si>
  <si>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</si>
  <si>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</si>
  <si>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</si>
  <si>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</si>
  <si>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</si>
  <si>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</si>
  <si>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</si>
  <si>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</si>
  <si>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</si>
  <si>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</si>
  <si>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</si>
  <si>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</si>
  <si>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</si>
  <si>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</si>
  <si>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</si>
  <si>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</si>
  <si>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</si>
  <si>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</si>
  <si>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</si>
  <si>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</si>
  <si>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</si>
  <si>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</si>
  <si>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</si>
  <si>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</si>
  <si>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</si>
  <si>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</si>
  <si>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</si>
  <si>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</si>
  <si>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</si>
  <si>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</si>
  <si>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</si>
  <si>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</si>
  <si>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</si>
  <si>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</si>
  <si>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</si>
  <si>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</si>
  <si>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</si>
  <si>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</si>
  <si>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</si>
  <si>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</si>
  <si>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</si>
  <si>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</si>
  <si>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</si>
  <si>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</si>
  <si>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</si>
  <si>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</si>
  <si>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</si>
  <si>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</si>
  <si>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</si>
  <si>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</si>
  <si>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</si>
  <si>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</si>
  <si>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</si>
  <si>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</si>
  <si>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</si>
  <si>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</si>
  <si>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</si>
  <si>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</si>
  <si>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</si>
  <si>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</si>
  <si>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</si>
  <si>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</si>
  <si>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</si>
  <si>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</si>
  <si>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</si>
  <si>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</si>
  <si>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</si>
  <si>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</si>
  <si>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</si>
  <si>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</si>
  <si>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</si>
  <si>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</si>
  <si>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</si>
  <si>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</si>
  <si>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</si>
  <si>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</si>
  <si>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</si>
  <si>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</si>
  <si>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</si>
  <si>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</si>
  <si>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</si>
  <si>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</si>
  <si>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</si>
  <si>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</si>
  <si>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</si>
  <si>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</si>
  <si>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</si>
  <si>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</si>
  <si>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</si>
  <si>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</si>
  <si>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</si>
  <si>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</si>
  <si>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</si>
  <si>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</si>
  <si>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</si>
  <si>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</si>
  <si>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</si>
  <si>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</si>
  <si>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</si>
  <si>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</si>
  <si>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</si>
  <si>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</si>
  <si>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</si>
  <si>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</si>
  <si>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</si>
  <si>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</si>
  <si>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</si>
  <si>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</si>
  <si>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</si>
  <si>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</si>
  <si>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</si>
  <si>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</si>
  <si>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</si>
  <si>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</si>
  <si>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</si>
  <si>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</si>
  <si>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</si>
  <si>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</si>
  <si>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</si>
  <si>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</si>
  <si>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</si>
  <si>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</si>
  <si>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</si>
  <si>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</si>
  <si>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</si>
  <si>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</si>
  <si>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</si>
  <si>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</si>
  <si>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</si>
  <si>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</si>
  <si>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</si>
  <si>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</si>
  <si>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</si>
  <si>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</si>
  <si>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</si>
  <si>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</si>
  <si>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</si>
  <si>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</si>
  <si>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</si>
  <si>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</si>
  <si>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</si>
  <si>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</si>
  <si>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</si>
  <si>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</si>
  <si>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</si>
  <si>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</si>
  <si>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</si>
  <si>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</si>
  <si>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</si>
  <si>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</si>
  <si>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</si>
  <si>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</si>
  <si>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</si>
  <si>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</si>
  <si>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</si>
  <si>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</si>
  <si>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</si>
  <si>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</si>
  <si>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</si>
  <si>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</si>
  <si>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</si>
  <si>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</si>
  <si>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</si>
  <si>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</si>
  <si>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</si>
  <si>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</si>
  <si>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</si>
  <si>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</si>
  <si>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</si>
  <si>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</si>
  <si>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</si>
  <si>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</si>
  <si>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</si>
  <si>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</si>
  <si>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</si>
  <si>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</si>
  <si>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</si>
  <si>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</si>
  <si>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</si>
  <si>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</si>
  <si>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</si>
  <si>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</si>
  <si>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</si>
  <si>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</si>
  <si>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</si>
  <si>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</si>
  <si>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</si>
  <si>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</si>
  <si>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</si>
  <si>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</si>
  <si>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</si>
  <si>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</si>
  <si>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</si>
  <si>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</si>
  <si>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</si>
  <si>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</si>
  <si>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</si>
  <si>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</si>
  <si>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</si>
  <si>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</si>
  <si>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</si>
  <si>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</si>
  <si>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</si>
  <si>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</si>
  <si>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</si>
  <si>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</si>
  <si>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</si>
  <si>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</si>
  <si>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</si>
  <si>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</si>
  <si>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</si>
  <si>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</si>
  <si>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</si>
  <si>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</si>
  <si>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</si>
  <si>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</si>
  <si>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</si>
  <si>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</si>
  <si>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</si>
  <si>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</si>
  <si>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</si>
  <si>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</si>
  <si>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</si>
  <si>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</si>
  <si>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</si>
  <si>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</si>
  <si>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</si>
  <si>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</si>
  <si>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</si>
  <si>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</si>
  <si>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</si>
  <si>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</si>
  <si>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</si>
  <si>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</si>
  <si>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</si>
  <si>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</si>
  <si>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</si>
  <si>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</si>
  <si>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</si>
  <si>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</si>
  <si>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</si>
  <si>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</si>
  <si>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</si>
  <si>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</si>
  <si>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</si>
  <si>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</si>
  <si>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</si>
  <si>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</si>
  <si>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</si>
  <si>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</si>
  <si>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</si>
  <si>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</si>
  <si>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</si>
  <si>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</si>
  <si>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</si>
  <si>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</si>
  <si>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</si>
  <si>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</si>
  <si>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</si>
  <si>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</si>
  <si>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</si>
  <si>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</si>
  <si>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</si>
  <si>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</si>
  <si>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</si>
  <si>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</si>
  <si>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</si>
  <si>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</si>
  <si>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</si>
  <si>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</si>
  <si>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</si>
  <si>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</si>
  <si>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</si>
  <si>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</si>
  <si>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</si>
  <si>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</si>
  <si>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</si>
  <si>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</si>
  <si>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</si>
  <si>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</si>
  <si>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</si>
  <si>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</si>
  <si>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</si>
  <si>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</si>
  <si>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</si>
  <si>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</si>
  <si>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</si>
  <si>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</si>
  <si>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</si>
  <si>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</si>
  <si>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</si>
  <si>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</si>
  <si>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</si>
  <si>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</si>
  <si>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</si>
  <si>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</si>
  <si>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</si>
  <si>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</si>
  <si>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</si>
  <si>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</si>
  <si>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</si>
  <si>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</si>
  <si>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</si>
  <si>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</si>
  <si>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</si>
  <si>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</si>
  <si>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</si>
  <si>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</si>
  <si>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</si>
  <si>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</si>
  <si>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</si>
  <si>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</si>
  <si>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</si>
  <si>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</si>
  <si>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</si>
  <si>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</si>
  <si>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</si>
  <si>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</si>
  <si>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</si>
  <si>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</si>
  <si>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</si>
  <si>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</si>
  <si>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</si>
  <si>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</si>
  <si>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</si>
  <si>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</si>
  <si>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</si>
  <si>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</si>
  <si>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</si>
  <si>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</si>
  <si>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</si>
  <si>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</si>
  <si>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</si>
  <si>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</si>
  <si>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</si>
  <si>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</si>
  <si>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</si>
  <si>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</si>
  <si>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</si>
  <si>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</si>
  <si>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</si>
  <si>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</si>
  <si>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</si>
  <si>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</si>
  <si>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</si>
  <si>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</si>
  <si>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</si>
  <si>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</si>
  <si>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</si>
  <si>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</si>
  <si>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</si>
  <si>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</si>
  <si>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</si>
  <si>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</si>
  <si>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</si>
  <si>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</si>
  <si>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</si>
  <si>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</si>
  <si>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</si>
  <si>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</si>
  <si>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</si>
  <si>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</si>
  <si>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</si>
  <si>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</si>
  <si>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</si>
  <si>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</si>
  <si>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</si>
  <si>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</si>
  <si>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</si>
  <si>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</si>
  <si>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</si>
  <si>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</si>
  <si>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</si>
  <si>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</si>
  <si>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</si>
  <si>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</si>
  <si>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</si>
  <si>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</si>
  <si>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</si>
  <si>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</si>
  <si>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</si>
  <si>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</si>
  <si>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</si>
  <si>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</si>
  <si>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</si>
  <si>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</si>
  <si>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</si>
  <si>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</si>
  <si>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</si>
  <si>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</si>
  <si>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</si>
  <si>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</si>
  <si>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</si>
  <si>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</si>
  <si>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</si>
  <si>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</si>
  <si>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</si>
  <si>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</si>
  <si>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</si>
  <si>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</si>
  <si>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</si>
  <si>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</si>
  <si>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</si>
  <si>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</si>
  <si>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</si>
  <si>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</si>
  <si>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</si>
  <si>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</si>
  <si>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</si>
  <si>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</si>
  <si>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</si>
  <si>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</si>
  <si>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</si>
  <si>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</si>
  <si>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</si>
  <si>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</si>
  <si>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</si>
  <si>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</si>
  <si>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</si>
  <si>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</si>
  <si>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</si>
  <si>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</si>
  <si>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</si>
  <si>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</si>
  <si>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</si>
  <si>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</si>
  <si>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</si>
  <si>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</si>
  <si>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</si>
  <si>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</si>
  <si>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</si>
  <si>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</si>
  <si>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</si>
  <si>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</si>
  <si>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</si>
  <si>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</si>
  <si>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</si>
  <si>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</si>
  <si>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</si>
  <si>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</si>
  <si>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</si>
  <si>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</si>
  <si>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</si>
  <si>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</si>
  <si>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</si>
  <si>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</si>
  <si>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</si>
  <si>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</si>
  <si>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</si>
  <si>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</si>
  <si>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</si>
  <si>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</si>
  <si>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</si>
  <si>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</si>
  <si>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</si>
  <si>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</si>
  <si>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</si>
  <si>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</si>
  <si>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</si>
  <si>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</si>
  <si>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</si>
  <si>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</si>
  <si>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</si>
  <si>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</si>
  <si>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</si>
  <si>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</si>
  <si>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</si>
  <si>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</si>
  <si>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</si>
  <si>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</si>
  <si>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</si>
  <si>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</si>
  <si>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</si>
  <si>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</si>
  <si>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</si>
  <si>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</si>
  <si>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</si>
  <si>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</si>
  <si>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</si>
  <si>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</si>
  <si>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</si>
  <si>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</si>
  <si>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</si>
  <si>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</si>
  <si>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</si>
  <si>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</si>
  <si>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</si>
  <si>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</si>
  <si>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</si>
  <si>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</si>
  <si>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</si>
  <si>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</si>
  <si>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</si>
  <si>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</si>
  <si>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</si>
  <si>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</si>
  <si>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</si>
  <si>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</si>
  <si>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</si>
  <si>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</si>
  <si>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</si>
  <si>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</si>
  <si>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</si>
  <si>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</si>
  <si>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</si>
  <si>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</si>
  <si>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</si>
  <si>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</si>
  <si>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</si>
  <si>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</si>
  <si>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</si>
  <si>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</si>
  <si>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</si>
  <si>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</si>
  <si>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</si>
  <si>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</si>
  <si>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</si>
  <si>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</si>
  <si>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</si>
  <si>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</si>
  <si>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</si>
  <si>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</si>
  <si>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</si>
  <si>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</si>
  <si>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</si>
  <si>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</si>
  <si>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</si>
  <si>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</si>
  <si>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</si>
  <si>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</si>
  <si>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</si>
  <si>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</si>
  <si>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</si>
  <si>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</si>
  <si>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</si>
  <si>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</si>
  <si>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</si>
  <si>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</si>
  <si>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</si>
  <si>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</si>
  <si>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</si>
  <si>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</si>
  <si>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</si>
  <si>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</si>
  <si>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</si>
  <si>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</si>
  <si>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</si>
  <si>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</si>
  <si>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</si>
  <si>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</si>
  <si>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</si>
  <si>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</si>
  <si>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</si>
  <si>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</si>
  <si>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</si>
  <si>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</si>
  <si>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</si>
  <si>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</si>
  <si>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</si>
  <si>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</si>
  <si>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</si>
  <si>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</si>
  <si>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</si>
  <si>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</si>
  <si>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</si>
  <si>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</si>
  <si>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</si>
  <si>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</si>
  <si>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</si>
  <si>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</si>
  <si>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</si>
  <si>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</si>
  <si>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</si>
  <si>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</si>
  <si>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</si>
  <si>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</si>
  <si>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</si>
  <si>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</si>
  <si>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</si>
  <si>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</si>
  <si>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</si>
  <si>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</si>
  <si>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</si>
  <si>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</si>
  <si>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</si>
  <si>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</si>
  <si>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</si>
  <si>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</si>
  <si>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</si>
  <si>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</si>
  <si>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</si>
  <si>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</si>
  <si>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</si>
  <si>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</si>
  <si>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</si>
  <si>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</si>
  <si>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</si>
  <si>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</si>
  <si>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</si>
  <si>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</si>
  <si>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</si>
  <si>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</si>
  <si>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</si>
  <si>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</si>
  <si>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</si>
  <si>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</si>
  <si>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</si>
  <si>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</si>
  <si>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</si>
  <si>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</si>
  <si>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</si>
  <si>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</si>
  <si>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</si>
  <si>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</si>
  <si>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</si>
  <si>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</si>
  <si>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</si>
  <si>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</si>
  <si>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</si>
  <si>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</si>
  <si>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</si>
  <si>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</si>
  <si>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</si>
  <si>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</si>
  <si>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</si>
  <si>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</si>
  <si>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</si>
  <si>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</si>
  <si>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</si>
  <si>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</si>
  <si>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</si>
  <si>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</si>
  <si>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</si>
  <si>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</si>
  <si>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</si>
  <si>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</si>
  <si>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</si>
  <si>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</si>
  <si>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</si>
  <si>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</si>
  <si>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</si>
  <si>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</si>
  <si>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</si>
  <si>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</si>
  <si>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</si>
  <si>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</si>
  <si>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</si>
  <si>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</si>
  <si>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</si>
  <si>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</si>
  <si>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</si>
  <si>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</si>
  <si>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</si>
  <si>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</si>
  <si>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</si>
  <si>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</si>
  <si>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</si>
  <si>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</si>
  <si>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</si>
  <si>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</si>
  <si>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</si>
  <si>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</si>
  <si>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</si>
  <si>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</si>
  <si>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</si>
  <si>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</si>
  <si>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</si>
  <si>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</si>
  <si>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</si>
  <si>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</si>
  <si>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</si>
  <si>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</si>
  <si>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</si>
  <si>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</si>
  <si>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</si>
  <si>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</si>
  <si>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</si>
  <si>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</si>
  <si>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</si>
  <si>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</si>
  <si>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</si>
  <si>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</si>
  <si>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</si>
  <si>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</si>
  <si>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</si>
  <si>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</si>
  <si>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</si>
  <si>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</si>
  <si>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</si>
  <si>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</si>
  <si>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</si>
  <si>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</si>
  <si>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</si>
  <si>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</si>
  <si>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</si>
  <si>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</si>
  <si>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</si>
  <si>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</si>
  <si>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</si>
  <si>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</si>
  <si>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</si>
  <si>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</si>
  <si>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</si>
  <si>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</si>
  <si>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</si>
  <si>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</si>
  <si>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</si>
  <si>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</si>
  <si>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</si>
  <si>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</si>
  <si>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</si>
  <si>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</si>
  <si>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</si>
  <si>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</si>
  <si>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</si>
  <si>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</si>
  <si>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</si>
  <si>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</si>
  <si>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</si>
  <si>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</si>
  <si>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</si>
  <si>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</si>
  <si>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</si>
  <si>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</si>
  <si>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</si>
  <si>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</si>
  <si>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</si>
  <si>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</si>
  <si>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</si>
  <si>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</si>
  <si>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</si>
  <si>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</si>
  <si>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</si>
  <si>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</si>
  <si>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</si>
  <si>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</si>
  <si>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</si>
  <si>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</si>
  <si>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</si>
  <si>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</si>
  <si>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</si>
  <si>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</si>
  <si>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</si>
  <si>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</si>
  <si>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</si>
  <si>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</si>
  <si>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</si>
  <si>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</si>
  <si>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</si>
  <si>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</si>
  <si>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</si>
  <si>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</si>
  <si>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</si>
  <si>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</si>
  <si>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</si>
  <si>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</si>
  <si>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</si>
  <si>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</si>
  <si>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</si>
  <si>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</si>
  <si>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</si>
  <si>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</si>
  <si>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</si>
  <si>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</si>
  <si>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</si>
  <si>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</si>
  <si>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</si>
  <si>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</si>
  <si>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</si>
  <si>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</si>
  <si>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</si>
  <si>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</si>
  <si>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</si>
  <si>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</si>
  <si>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</si>
  <si>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</si>
  <si>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</si>
  <si>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</si>
  <si>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</si>
  <si>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</si>
  <si>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</si>
  <si>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</si>
  <si>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</si>
  <si>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</si>
  <si>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</si>
  <si>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</si>
  <si>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</si>
  <si>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</si>
  <si>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</si>
  <si>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</si>
  <si>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</si>
  <si>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</si>
  <si>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</si>
  <si>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</si>
  <si>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</si>
  <si>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</si>
  <si>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</si>
  <si>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</si>
  <si>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</si>
  <si>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</si>
  <si>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</si>
  <si>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</si>
  <si>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</si>
  <si>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</si>
  <si>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</si>
  <si>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</si>
  <si>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</si>
  <si>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</si>
  <si>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</si>
  <si>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</si>
  <si>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</si>
  <si>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</si>
  <si>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</si>
  <si>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</si>
  <si>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</si>
  <si>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</si>
  <si>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</si>
  <si>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</si>
  <si>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</si>
  <si>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</si>
  <si>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</si>
  <si>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</si>
  <si>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</si>
  <si>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</si>
  <si>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</si>
  <si>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</si>
  <si>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</si>
  <si>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</si>
  <si>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</si>
  <si>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</si>
  <si>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</si>
  <si>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</si>
  <si>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</si>
  <si>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</si>
  <si>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</si>
  <si>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</si>
  <si>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</si>
  <si>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</si>
  <si>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</si>
  <si>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</si>
  <si>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</si>
  <si>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</si>
  <si>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</si>
  <si>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</si>
  <si>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</si>
  <si>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</si>
  <si>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</si>
  <si>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</si>
  <si>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</si>
  <si>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</si>
  <si>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</si>
  <si>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</si>
  <si>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</si>
  <si>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</si>
  <si>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</si>
  <si>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</si>
  <si>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</si>
  <si>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</si>
  <si>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</si>
  <si>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</si>
  <si>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</si>
  <si>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</si>
  <si>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</si>
  <si>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</si>
  <si>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</si>
  <si>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</si>
  <si>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</si>
  <si>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</si>
  <si>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</si>
  <si>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</si>
  <si>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</si>
  <si>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</si>
  <si>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</si>
  <si>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</si>
  <si>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</si>
  <si>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</si>
  <si>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</si>
  <si>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</si>
  <si>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</si>
  <si>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</si>
  <si>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</si>
  <si>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</si>
  <si>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</si>
  <si>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</si>
  <si>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</si>
  <si>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</si>
  <si>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</si>
  <si>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</si>
  <si>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</si>
  <si>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</si>
  <si>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</si>
  <si>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</si>
  <si>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</si>
  <si>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</si>
  <si>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</si>
  <si>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</si>
  <si>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</si>
  <si>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</si>
  <si>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</si>
  <si>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</si>
  <si>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</si>
  <si>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</si>
  <si>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</si>
  <si>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</si>
  <si>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</si>
  <si>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</si>
  <si>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</si>
  <si>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</si>
  <si>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</si>
  <si>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</si>
  <si>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</si>
  <si>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</si>
  <si>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</si>
  <si>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</si>
  <si>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</si>
  <si>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</si>
  <si>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</si>
  <si>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</si>
  <si>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</si>
  <si>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</si>
  <si>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</si>
  <si>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</si>
  <si>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</si>
  <si>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</si>
  <si>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</si>
  <si>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</si>
  <si>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</si>
  <si>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</si>
  <si>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</si>
  <si>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</si>
  <si>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</si>
  <si>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</si>
  <si>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</si>
  <si>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</si>
  <si>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</si>
  <si>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</si>
  <si>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</si>
  <si>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</si>
  <si>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</si>
  <si>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</si>
  <si>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</si>
  <si>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</si>
  <si>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</si>
  <si>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</si>
  <si>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</si>
  <si>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</si>
  <si>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</si>
  <si>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</si>
  <si>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</si>
  <si>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</si>
  <si>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</si>
  <si>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</si>
  <si>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</si>
  <si>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</si>
  <si>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</si>
  <si>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</si>
  <si>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</si>
  <si>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</si>
  <si>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</si>
  <si>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</si>
  <si>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</si>
  <si>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</si>
  <si>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</si>
  <si>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</si>
  <si>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</si>
  <si>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</si>
  <si>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</si>
  <si>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</si>
  <si>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</si>
  <si>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</si>
  <si>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</si>
  <si>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</si>
  <si>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</si>
  <si>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</si>
  <si>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</si>
  <si>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</si>
  <si>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</si>
  <si>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</si>
  <si>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</si>
  <si>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</si>
  <si>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</si>
  <si>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</si>
  <si>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</si>
  <si>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</si>
  <si>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</si>
  <si>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</si>
  <si>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</si>
  <si>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</si>
  <si>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</si>
  <si>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</si>
  <si>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</si>
  <si>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</si>
  <si>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</si>
  <si>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</si>
  <si>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</si>
  <si>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</si>
  <si>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</si>
  <si>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</si>
  <si>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</si>
  <si>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</si>
  <si>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</si>
  <si>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</si>
  <si>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</si>
  <si>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</si>
  <si>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</si>
  <si>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</si>
  <si>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</si>
  <si>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</si>
  <si>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</si>
  <si>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</si>
  <si>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</si>
  <si>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</si>
  <si>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</si>
  <si>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</si>
  <si>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</si>
  <si>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</si>
  <si>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</si>
  <si>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</si>
  <si>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</si>
  <si>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</si>
  <si>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</si>
  <si>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</si>
  <si>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</si>
  <si>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</si>
  <si>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</si>
  <si>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</si>
  <si>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</si>
  <si>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</si>
  <si>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</si>
  <si>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</si>
  <si>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</si>
  <si>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</si>
  <si>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</si>
  <si>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</si>
  <si>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</si>
  <si>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</si>
  <si>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</si>
  <si>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</si>
  <si>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</si>
  <si>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</si>
  <si>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</si>
  <si>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</si>
  <si>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</si>
  <si>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</si>
  <si>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</si>
  <si>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</si>
  <si>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</si>
  <si>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</si>
  <si>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</si>
  <si>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</si>
  <si>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</si>
  <si>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</si>
  <si>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</si>
  <si>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</si>
  <si>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</si>
  <si>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</si>
  <si>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</si>
  <si>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</si>
  <si>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</si>
  <si>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</si>
  <si>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</si>
  <si>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</si>
  <si>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</si>
  <si>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</si>
  <si>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</si>
  <si>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</si>
  <si>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</si>
  <si>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</si>
  <si>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</si>
  <si>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</si>
  <si>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</si>
  <si>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</si>
  <si>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</si>
  <si>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</si>
  <si>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</si>
  <si>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</si>
  <si>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</si>
  <si>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</si>
  <si>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</si>
  <si>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</si>
  <si>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</si>
  <si>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</si>
  <si>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</si>
  <si>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</si>
  <si>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</si>
  <si>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</si>
  <si>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</si>
  <si>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</si>
  <si>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</si>
  <si>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</si>
  <si>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</si>
  <si>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</si>
  <si>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</si>
  <si>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</si>
  <si>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</si>
  <si>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</si>
  <si>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</si>
  <si>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</si>
  <si>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</si>
  <si>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</si>
  <si>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</si>
  <si>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</si>
  <si>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</si>
  <si>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</si>
  <si>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</si>
  <si>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</si>
  <si>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</si>
  <si>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</si>
  <si>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</si>
  <si>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</si>
  <si>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</si>
  <si>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</si>
  <si>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</si>
  <si>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</si>
  <si>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</si>
  <si>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</si>
  <si>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</si>
  <si>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</si>
  <si>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</si>
  <si>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</si>
  <si>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</si>
  <si>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</si>
  <si>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</si>
  <si>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</si>
  <si>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</si>
  <si>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</si>
  <si>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</si>
  <si>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</si>
  <si>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</si>
  <si>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</si>
  <si>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</si>
  <si>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</si>
  <si>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</si>
  <si>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</si>
  <si>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</si>
  <si>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</si>
  <si>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</si>
  <si>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</si>
  <si>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</si>
  <si>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</si>
  <si>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</si>
  <si>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</si>
  <si>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</si>
  <si>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</si>
  <si>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</si>
  <si>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</si>
  <si>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</si>
  <si>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</si>
  <si>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</si>
  <si>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</si>
  <si>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</si>
  <si>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</si>
  <si>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</si>
  <si>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</si>
  <si>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</si>
  <si>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</si>
  <si>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</si>
  <si>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</si>
  <si>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</si>
  <si>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</si>
  <si>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</si>
  <si>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</si>
  <si>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</si>
  <si>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</si>
  <si>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</si>
  <si>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</si>
  <si>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</si>
  <si>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</si>
  <si>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</si>
  <si>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</si>
  <si>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</si>
  <si>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</si>
  <si>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</si>
  <si>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</si>
  <si>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</si>
  <si>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</si>
  <si>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</si>
  <si>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</si>
  <si>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</si>
  <si>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</si>
  <si>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</si>
  <si>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</si>
  <si>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</si>
  <si>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</si>
  <si>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</si>
  <si>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</si>
  <si>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</si>
  <si>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</si>
  <si>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</si>
  <si>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</si>
  <si>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</si>
  <si>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</si>
  <si>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</si>
  <si>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</si>
  <si>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</si>
  <si>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</si>
  <si>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</si>
  <si>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</si>
  <si>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</si>
  <si>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</si>
  <si>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</si>
  <si>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</si>
  <si>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</si>
  <si>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</si>
  <si>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</si>
  <si>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</si>
  <si>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</si>
  <si>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</si>
  <si>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</si>
  <si>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</si>
  <si>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</si>
  <si>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</si>
  <si>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</si>
  <si>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</si>
  <si>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</si>
  <si>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</si>
  <si>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</si>
  <si>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</si>
  <si>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</si>
  <si>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</si>
  <si>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</si>
  <si>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</si>
  <si>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</si>
  <si>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</si>
  <si>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</si>
  <si>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</si>
  <si>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</si>
  <si>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</si>
  <si>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</si>
  <si>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</si>
  <si>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</si>
  <si>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</si>
  <si>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</si>
  <si>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</si>
  <si>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</si>
  <si>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</si>
  <si>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</si>
  <si>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</si>
  <si>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</si>
  <si>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</si>
  <si>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</si>
  <si>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</si>
  <si>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</si>
  <si>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</si>
  <si>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</si>
  <si>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</si>
  <si>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</si>
  <si>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</si>
  <si>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</si>
  <si>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</si>
  <si>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</si>
  <si>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</si>
  <si>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</si>
  <si>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</si>
  <si>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</si>
  <si>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</si>
  <si>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</si>
  <si>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</si>
  <si>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</si>
  <si>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</si>
  <si>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</si>
  <si>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</si>
  <si>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</si>
  <si>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</si>
  <si>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</si>
  <si>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</si>
  <si>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</si>
  <si>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</si>
  <si>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</si>
  <si>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</si>
  <si>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</si>
  <si>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</si>
  <si>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</si>
  <si>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</si>
  <si>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</si>
  <si>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</si>
  <si>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</si>
  <si>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</si>
  <si>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</si>
  <si>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</si>
  <si>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</si>
  <si>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</si>
  <si>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</si>
  <si>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</si>
  <si>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</si>
  <si>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</si>
  <si>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</si>
  <si>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</si>
  <si>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</si>
  <si>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</si>
  <si>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</si>
  <si>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</si>
  <si>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</si>
  <si>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</si>
  <si>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</si>
  <si>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</si>
  <si>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</si>
  <si>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</si>
  <si>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</si>
  <si>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</si>
  <si>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</si>
  <si>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</si>
  <si>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</si>
  <si>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</si>
  <si>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</si>
  <si>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</si>
  <si>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</si>
  <si>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</si>
  <si>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</si>
  <si>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</si>
  <si>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</si>
  <si>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</si>
  <si>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</si>
  <si>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</si>
  <si>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</si>
  <si>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</si>
  <si>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</si>
  <si>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</si>
  <si>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</si>
  <si>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</si>
  <si>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</si>
  <si>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</si>
  <si>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</si>
  <si>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</si>
  <si>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</si>
  <si>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</si>
  <si>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</si>
  <si>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</si>
  <si>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</si>
  <si>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</si>
  <si>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</si>
  <si>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</si>
  <si>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</si>
  <si>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</si>
  <si>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</si>
  <si>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</si>
  <si>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</si>
  <si>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</si>
  <si>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</si>
  <si>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</si>
  <si>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</si>
  <si>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</si>
  <si>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</si>
  <si>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</si>
  <si>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</si>
  <si>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</si>
  <si>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</si>
  <si>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</si>
  <si>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</si>
  <si>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</si>
  <si>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</si>
  <si>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</si>
  <si>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</si>
  <si>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</si>
  <si>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</si>
  <si>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</si>
  <si>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</si>
  <si>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</si>
  <si>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</si>
  <si>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</si>
  <si>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</si>
  <si>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</si>
  <si>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</si>
  <si>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</si>
  <si>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</si>
  <si>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</si>
  <si>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</si>
  <si>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</si>
  <si>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</si>
  <si>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</si>
  <si>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</si>
  <si>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</si>
  <si>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</si>
  <si>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</si>
  <si>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</si>
  <si>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</si>
  <si>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</si>
  <si>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</si>
  <si>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</si>
  <si>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</si>
  <si>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</si>
  <si>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</si>
  <si>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</si>
  <si>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</si>
  <si>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</si>
  <si>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</si>
  <si>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</si>
  <si>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</si>
  <si>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</si>
  <si>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</si>
  <si>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</si>
  <si>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</si>
  <si>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</si>
  <si>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</si>
  <si>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</si>
  <si>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</si>
  <si>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</si>
  <si>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</si>
  <si>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</si>
  <si>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</si>
  <si>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</si>
  <si>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</si>
  <si>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</si>
  <si>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</si>
  <si>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</si>
  <si>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</si>
  <si>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</si>
  <si>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</si>
  <si>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</si>
  <si>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</si>
  <si>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</si>
  <si>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</si>
  <si>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</si>
  <si>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</si>
  <si>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</si>
  <si>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</si>
  <si>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</si>
  <si>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</si>
  <si>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</si>
  <si>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</si>
  <si>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</si>
  <si>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</si>
  <si>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</si>
  <si>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</si>
  <si>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</si>
  <si>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</si>
  <si>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</si>
  <si>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</si>
  <si>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</si>
  <si>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</si>
  <si>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</si>
  <si>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</si>
  <si>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</si>
  <si>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</si>
  <si>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</si>
  <si>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</si>
  <si>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</si>
  <si>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</si>
  <si>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</si>
  <si>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</si>
  <si>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</si>
  <si>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</si>
  <si>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</si>
  <si>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</si>
  <si>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</si>
  <si>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</si>
  <si>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</si>
  <si>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</si>
  <si>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</si>
  <si>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</si>
  <si>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</si>
  <si>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</si>
  <si>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</si>
  <si>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</si>
  <si>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</si>
  <si>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</si>
  <si>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</si>
  <si>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</si>
  <si>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</si>
  <si>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</si>
  <si>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</si>
  <si>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</si>
  <si>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</si>
  <si>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</si>
  <si>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</si>
  <si>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</si>
  <si>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</si>
  <si>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</si>
  <si>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</si>
  <si>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</si>
  <si>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</si>
  <si>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</si>
  <si>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</si>
  <si>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</si>
  <si>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</si>
  <si>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</si>
  <si>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</si>
  <si>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</si>
  <si>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</si>
  <si>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</si>
  <si>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</si>
  <si>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</si>
  <si>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</si>
  <si>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</si>
  <si>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</si>
  <si>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</si>
  <si>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</si>
  <si>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</si>
  <si>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</si>
  <si>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</si>
  <si>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</si>
  <si>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</si>
  <si>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</si>
  <si>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</si>
  <si>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</si>
  <si>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</si>
  <si>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</si>
  <si>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</si>
  <si>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</si>
  <si>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</si>
  <si>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</si>
  <si>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</si>
  <si>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</si>
  <si>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</si>
  <si>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</si>
  <si>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</si>
  <si>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</si>
  <si>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</si>
  <si>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</si>
  <si>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</si>
  <si>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</si>
  <si>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</si>
  <si>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</si>
  <si>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</si>
  <si>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</si>
  <si>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</si>
  <si>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</si>
  <si>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</si>
  <si>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</si>
  <si>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</si>
  <si>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</si>
  <si>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</si>
  <si>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</si>
  <si>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</si>
  <si>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</si>
  <si>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</si>
  <si>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</si>
  <si>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</si>
  <si>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</si>
  <si>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</si>
  <si>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</si>
  <si>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</si>
  <si>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</si>
  <si>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</si>
  <si>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</si>
  <si>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</si>
  <si>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</si>
  <si>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</si>
  <si>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</si>
  <si>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</si>
  <si>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</si>
  <si>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</si>
  <si>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</si>
  <si>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</si>
  <si>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</si>
  <si>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</si>
  <si>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</si>
  <si>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</si>
  <si>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</si>
  <si>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</si>
  <si>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</si>
  <si>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</si>
  <si>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</si>
  <si>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</si>
  <si>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</si>
  <si>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</si>
  <si>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</si>
  <si>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</si>
  <si>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</si>
  <si>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</si>
  <si>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</si>
  <si>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</si>
  <si>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</si>
  <si>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</si>
  <si>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</si>
  <si>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</si>
  <si>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</si>
  <si>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</si>
  <si>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</si>
  <si>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</si>
  <si>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</si>
  <si>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</si>
  <si>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</si>
  <si>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</si>
  <si>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</si>
  <si>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</si>
  <si>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</si>
  <si>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</si>
  <si>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</si>
  <si>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</si>
  <si>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</si>
  <si>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</si>
  <si>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</si>
  <si>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</si>
  <si>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</si>
  <si>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</si>
  <si>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</si>
  <si>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</si>
  <si>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</si>
  <si>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</si>
  <si>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</si>
  <si>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</si>
  <si>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</si>
  <si>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</si>
  <si>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</si>
  <si>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</si>
  <si>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</si>
  <si>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</si>
  <si>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</si>
  <si>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</si>
  <si>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</si>
  <si>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</si>
  <si>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</si>
  <si>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</si>
  <si>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</si>
  <si>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</si>
  <si>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</si>
  <si>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</si>
  <si>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</si>
  <si>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</si>
  <si>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</si>
  <si>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</si>
  <si>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</si>
  <si>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</si>
  <si>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</si>
  <si>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</si>
  <si>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</si>
  <si>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</si>
  <si>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</si>
  <si>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</si>
  <si>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</si>
  <si>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</si>
  <si>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</si>
  <si>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</si>
  <si>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</si>
  <si>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</si>
  <si>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</si>
  <si>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</si>
  <si>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</si>
  <si>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</si>
  <si>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</si>
  <si>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</si>
  <si>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</si>
  <si>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</si>
  <si>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</si>
  <si>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</si>
  <si>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</si>
  <si>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</si>
  <si>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</si>
  <si>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</si>
  <si>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</si>
  <si>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</si>
  <si>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</si>
  <si>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</si>
  <si>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</si>
  <si>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</si>
  <si>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</si>
  <si>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</si>
  <si>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</si>
  <si>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</si>
  <si>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</si>
  <si>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</si>
  <si>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</si>
  <si>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</si>
  <si>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</si>
  <si>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</si>
  <si>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</si>
  <si>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</si>
  <si>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</si>
  <si>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</si>
  <si>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</si>
  <si>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</si>
  <si>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</si>
  <si>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</si>
  <si>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</si>
  <si>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</si>
  <si>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</si>
  <si>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</si>
  <si>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</si>
  <si>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</si>
  <si>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</si>
  <si>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</si>
  <si>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</si>
  <si>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</si>
  <si>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</si>
  <si>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</si>
  <si>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</si>
  <si>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</si>
  <si>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</si>
  <si>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</si>
  <si>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</si>
  <si>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</si>
  <si>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</si>
  <si>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</si>
  <si>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</si>
  <si>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</si>
  <si>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</si>
  <si>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</si>
  <si>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</si>
  <si>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</si>
  <si>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</si>
  <si>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</si>
  <si>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</si>
  <si>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</si>
  <si>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</si>
  <si>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</si>
  <si>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</si>
  <si>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</si>
  <si>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</si>
  <si>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</si>
  <si>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</si>
  <si>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</si>
  <si>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</si>
  <si>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</si>
  <si>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</si>
  <si>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</si>
  <si>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</si>
  <si>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</si>
  <si>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</si>
  <si>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</si>
  <si>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</si>
  <si>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</si>
  <si>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</si>
  <si>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</si>
  <si>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</si>
  <si>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</si>
  <si>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</si>
  <si>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</si>
  <si>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</si>
  <si>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</si>
  <si>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</si>
  <si>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</si>
  <si>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</si>
  <si>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</si>
  <si>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</si>
  <si>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</si>
  <si>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</si>
  <si>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</si>
  <si>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</si>
  <si>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</si>
  <si>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</si>
  <si>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</si>
  <si>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</si>
  <si>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</si>
  <si>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</si>
  <si>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</si>
  <si>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</si>
  <si>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</si>
  <si>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</si>
  <si>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</si>
  <si>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</si>
  <si>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</si>
  <si>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</si>
  <si>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</si>
  <si>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</si>
  <si>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</si>
  <si>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</si>
  <si>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</si>
  <si>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</si>
  <si>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</si>
  <si>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</si>
  <si>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</si>
  <si>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</si>
  <si>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</si>
  <si>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</si>
  <si>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</si>
  <si>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</si>
  <si>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</si>
  <si>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</si>
  <si>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</si>
  <si>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</si>
  <si>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</si>
  <si>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</si>
  <si>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</si>
  <si>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</si>
  <si>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</si>
  <si>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</si>
  <si>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</si>
  <si>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</si>
  <si>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</si>
  <si>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</si>
  <si>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</si>
  <si>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</si>
  <si>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</si>
  <si>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</si>
  <si>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</si>
  <si>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</si>
  <si>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</si>
  <si>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</si>
  <si>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</si>
  <si>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</si>
  <si>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</si>
  <si>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</si>
  <si>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</si>
  <si>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</si>
  <si>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</si>
  <si>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</si>
  <si>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</si>
  <si>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</si>
  <si>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</si>
  <si>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</si>
  <si>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</si>
  <si>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</si>
  <si>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</si>
  <si>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</si>
  <si>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</si>
  <si>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</si>
  <si>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</si>
  <si>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</si>
  <si>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</si>
  <si>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</si>
  <si>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</si>
  <si>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</si>
  <si>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</si>
  <si>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</si>
  <si>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</si>
  <si>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</si>
  <si>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</si>
  <si>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</si>
  <si>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</si>
  <si>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</si>
  <si>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</si>
  <si>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</si>
  <si>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</si>
  <si>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</si>
  <si>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</si>
  <si>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</si>
  <si>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</si>
  <si>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</si>
  <si>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</si>
  <si>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</si>
  <si>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</si>
  <si>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</si>
  <si>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</si>
  <si>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</si>
  <si>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</si>
  <si>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</si>
  <si>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</si>
  <si>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</si>
  <si>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</si>
  <si>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</si>
  <si>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</si>
  <si>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</si>
  <si>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</si>
  <si>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</si>
  <si>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</si>
  <si>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</si>
  <si>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</si>
  <si>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</si>
  <si>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</si>
  <si>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</si>
  <si>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</si>
  <si>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</si>
  <si>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</si>
  <si>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</si>
  <si>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</si>
  <si>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</si>
  <si>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</si>
  <si>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</si>
  <si>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</si>
  <si>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</si>
  <si>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</si>
  <si>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</si>
  <si>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</si>
  <si>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</si>
  <si>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</si>
  <si>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</si>
  <si>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</si>
  <si>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</si>
  <si>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</si>
  <si>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</si>
  <si>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</si>
  <si>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</si>
  <si>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</si>
  <si>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</si>
  <si>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</si>
  <si>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</si>
  <si>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</si>
  <si>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</si>
  <si>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</si>
  <si>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</si>
  <si>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</si>
  <si>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</si>
  <si>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</si>
  <si>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</si>
  <si>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</si>
  <si>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</si>
  <si>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</si>
  <si>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</si>
  <si>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</si>
  <si>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</si>
  <si>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</si>
  <si>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</si>
  <si>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</si>
  <si>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</si>
  <si>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</si>
  <si>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</si>
  <si>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</si>
  <si>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</si>
  <si>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</si>
  <si>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</si>
  <si>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</si>
  <si>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</si>
  <si>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</si>
  <si>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</si>
  <si>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</si>
  <si>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</si>
  <si>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</si>
  <si>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</si>
  <si>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</si>
  <si>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</si>
  <si>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</si>
  <si>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</si>
  <si>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</si>
  <si>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</si>
  <si>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</si>
  <si>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</si>
  <si>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</si>
  <si>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</si>
  <si>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</si>
  <si>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</si>
  <si>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</si>
  <si>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</si>
  <si>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</si>
  <si>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</si>
  <si>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</si>
  <si>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</si>
  <si>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</si>
  <si>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</si>
  <si>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</si>
  <si>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</si>
  <si>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</si>
  <si>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</si>
  <si>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</si>
  <si>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</si>
  <si>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</si>
  <si>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</si>
  <si>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</si>
  <si>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</si>
  <si>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</si>
  <si>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</si>
  <si>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</si>
  <si>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</si>
  <si>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</si>
  <si>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</si>
  <si>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</si>
  <si>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</si>
  <si>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</si>
  <si>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</si>
  <si>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</si>
  <si>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</si>
  <si>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</si>
  <si>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</si>
  <si>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</si>
  <si>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</si>
  <si>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</si>
  <si>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</si>
  <si>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</si>
  <si>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</si>
  <si>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</si>
  <si>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</si>
  <si>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</si>
  <si>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</si>
  <si>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</si>
  <si>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</si>
  <si>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</si>
  <si>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</si>
  <si>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</si>
  <si>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</si>
  <si>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</si>
  <si>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</si>
  <si>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</si>
  <si>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</si>
  <si>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</si>
  <si>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</si>
  <si>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</si>
  <si>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</si>
  <si>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</si>
  <si>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</si>
  <si>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</si>
  <si>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</si>
  <si>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</si>
  <si>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</si>
  <si>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</si>
  <si>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</si>
  <si>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</si>
  <si>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</si>
  <si>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</si>
  <si>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</si>
  <si>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</si>
  <si>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</si>
  <si>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</si>
  <si>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</si>
  <si>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</si>
  <si>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</si>
  <si>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</si>
  <si>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</si>
  <si>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</si>
  <si>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</si>
  <si>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</si>
  <si>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</si>
  <si>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</si>
  <si>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</si>
  <si>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</si>
  <si>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</si>
  <si>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</si>
  <si>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</si>
  <si>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</si>
  <si>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</si>
  <si>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</si>
  <si>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</si>
  <si>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</si>
  <si>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</si>
  <si>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</si>
  <si>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</si>
  <si>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</si>
  <si>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</si>
  <si>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</si>
  <si>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</si>
  <si>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</si>
  <si>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</si>
  <si>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</si>
  <si>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</si>
  <si>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</si>
  <si>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</si>
  <si>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</si>
  <si>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</si>
  <si>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</si>
  <si>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</si>
  <si>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</si>
  <si>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</si>
  <si>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</si>
  <si>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</si>
  <si>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</si>
  <si>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</si>
  <si>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</si>
  <si>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</si>
  <si>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</si>
  <si>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</si>
  <si>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</si>
  <si>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</si>
  <si>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</si>
  <si>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</si>
  <si>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</si>
  <si>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</si>
  <si>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</si>
  <si>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</si>
  <si>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</si>
  <si>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</si>
  <si>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</si>
  <si>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</si>
  <si>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</si>
  <si>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</si>
  <si>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</si>
  <si>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</si>
  <si>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</si>
  <si>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</si>
  <si>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</si>
  <si>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</si>
  <si>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</si>
  <si>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</si>
  <si>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</si>
  <si>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</si>
  <si>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</si>
  <si>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</si>
  <si>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</si>
  <si>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</si>
  <si>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</si>
  <si>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</si>
  <si>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</si>
  <si>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</si>
  <si>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</si>
  <si>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</si>
  <si>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</si>
  <si>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</si>
  <si>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</si>
  <si>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</si>
  <si>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</si>
  <si>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</si>
  <si>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</si>
  <si>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</si>
  <si>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</si>
  <si>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</si>
  <si>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</si>
  <si>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</si>
  <si>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</si>
  <si>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</si>
  <si>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</si>
  <si>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</si>
  <si>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</si>
  <si>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</si>
  <si>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</si>
  <si>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</si>
  <si>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</si>
  <si>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</si>
  <si>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</si>
  <si>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</si>
  <si>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</si>
  <si>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</si>
  <si>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</si>
  <si>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</si>
  <si>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</si>
  <si>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</si>
  <si>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</si>
  <si>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</si>
  <si>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</si>
  <si>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</si>
  <si>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</si>
  <si>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</si>
  <si>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</si>
  <si>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</si>
  <si>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</si>
  <si>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</si>
  <si>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</si>
  <si>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</si>
  <si>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</si>
  <si>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</si>
  <si>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</si>
  <si>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</si>
  <si>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</si>
  <si>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</si>
  <si>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</si>
  <si>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</si>
  <si>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</si>
  <si>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</si>
  <si>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</si>
  <si>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</si>
  <si>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</si>
  <si>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</si>
  <si>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</si>
  <si>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</si>
  <si>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</si>
  <si>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</si>
  <si>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</si>
  <si>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</si>
  <si>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</si>
  <si>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</si>
  <si>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</si>
  <si>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</si>
  <si>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</si>
  <si>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</si>
  <si>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</si>
  <si>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</si>
  <si>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</si>
  <si>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</si>
  <si>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</si>
  <si>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</si>
  <si>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</si>
  <si>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</si>
  <si>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</si>
  <si>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</si>
  <si>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</si>
  <si>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</si>
  <si>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</si>
  <si>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</si>
  <si>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</si>
  <si>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</si>
  <si>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</si>
  <si>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</si>
  <si>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</si>
  <si>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</si>
  <si>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</si>
  <si>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</si>
  <si>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</si>
  <si>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</si>
  <si>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</si>
  <si>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</si>
  <si>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</si>
  <si>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</si>
  <si>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</si>
  <si>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</si>
  <si>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</si>
  <si>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</si>
  <si>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</si>
  <si>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</si>
  <si>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</si>
  <si>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</si>
  <si>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</si>
  <si>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</si>
  <si>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</si>
  <si>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</si>
  <si>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</si>
  <si>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</si>
  <si>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</si>
  <si>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</si>
  <si>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</si>
  <si>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</si>
  <si>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</si>
  <si>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</si>
  <si>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</si>
  <si>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</si>
  <si>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</si>
  <si>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</si>
  <si>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</si>
  <si>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</si>
  <si>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</si>
  <si>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</si>
  <si>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</si>
  <si>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</si>
  <si>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</si>
  <si>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</si>
  <si>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</si>
  <si>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</si>
  <si>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</si>
  <si>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</si>
  <si>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</si>
  <si>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</si>
  <si>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</si>
  <si>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</si>
  <si>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</si>
  <si>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</si>
  <si>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</si>
  <si>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</si>
  <si>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</si>
  <si>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</si>
  <si>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</si>
  <si>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</si>
  <si>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</si>
  <si>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</si>
  <si>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</si>
  <si>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</si>
  <si>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</si>
  <si>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</si>
  <si>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</si>
  <si>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</si>
  <si>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</si>
  <si>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</si>
  <si>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</si>
  <si>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</si>
  <si>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</si>
  <si>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</si>
  <si>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</si>
  <si>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</si>
  <si>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</si>
  <si>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</si>
  <si>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</si>
  <si>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</si>
  <si>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</si>
  <si>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</si>
  <si>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</si>
  <si>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</si>
  <si>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</si>
  <si>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</si>
  <si>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</si>
  <si>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</si>
  <si>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</si>
  <si>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</si>
  <si>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</si>
  <si>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</si>
  <si>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</si>
  <si>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</si>
  <si>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</si>
  <si>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</si>
  <si>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</si>
  <si>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</si>
  <si>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</si>
  <si>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</si>
  <si>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</si>
  <si>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</si>
  <si>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</si>
  <si>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</si>
  <si>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</si>
  <si>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</si>
  <si>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</si>
  <si>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</si>
  <si>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</si>
  <si>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</si>
  <si>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</si>
  <si>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</si>
  <si>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</si>
  <si>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</si>
  <si>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</si>
  <si>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</si>
  <si>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</si>
  <si>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</si>
  <si>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</si>
  <si>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</si>
  <si>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</si>
  <si>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</si>
  <si>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</si>
  <si>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</si>
  <si>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</si>
  <si>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</si>
  <si>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</si>
  <si>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</si>
  <si>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</si>
  <si>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</si>
  <si>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</si>
  <si>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</si>
  <si>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</si>
  <si>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</si>
  <si>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</si>
  <si>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</si>
  <si>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</si>
  <si>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</si>
  <si>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</si>
  <si>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</si>
  <si>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</si>
  <si>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</si>
  <si>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</si>
  <si>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</si>
  <si>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</si>
  <si>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</si>
  <si>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</si>
  <si>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</si>
  <si>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</si>
  <si>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</si>
  <si>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</si>
  <si>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</si>
  <si>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</si>
  <si>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</si>
  <si>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</si>
  <si>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</si>
  <si>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</si>
  <si>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</si>
  <si>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</si>
  <si>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</si>
  <si>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</si>
  <si>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</si>
  <si>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</si>
  <si>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</si>
  <si>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</si>
  <si>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</si>
  <si>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</si>
  <si>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</si>
  <si>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</si>
  <si>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</si>
  <si>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</si>
  <si>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</si>
  <si>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</si>
  <si>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</si>
  <si>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</si>
  <si>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</si>
  <si>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</si>
  <si>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</si>
  <si>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</si>
  <si>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</si>
  <si>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</si>
  <si>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</si>
  <si>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</si>
  <si>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</si>
  <si>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</si>
  <si>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</si>
  <si>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</si>
  <si>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</si>
  <si>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</si>
  <si>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</si>
  <si>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</si>
  <si>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</si>
  <si>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</si>
  <si>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</si>
  <si>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</si>
  <si>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</si>
  <si>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</si>
  <si>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</si>
  <si>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</si>
  <si>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</si>
  <si>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</si>
  <si>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</si>
  <si>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</si>
  <si>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</si>
  <si>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</si>
  <si>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</si>
  <si>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</si>
  <si>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</si>
  <si>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</si>
  <si>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</si>
  <si>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</si>
  <si>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</si>
  <si>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</si>
  <si>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</si>
  <si>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</si>
  <si>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</si>
  <si>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</si>
  <si>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</si>
  <si>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</si>
  <si>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</si>
  <si>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</si>
  <si>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</si>
  <si>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</si>
  <si>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</si>
  <si>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</si>
  <si>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</si>
  <si>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</si>
  <si>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</si>
  <si>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</si>
  <si>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</si>
  <si>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</si>
  <si>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</si>
  <si>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</si>
  <si>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</si>
  <si>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</si>
  <si>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</si>
  <si>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</si>
  <si>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</si>
  <si>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</si>
  <si>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</si>
  <si>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</si>
  <si>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</si>
  <si>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</si>
  <si>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</si>
  <si>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</si>
  <si>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</si>
  <si>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</si>
  <si>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</si>
  <si>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</si>
  <si>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</si>
  <si>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</si>
  <si>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</si>
  <si>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</si>
  <si>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</si>
  <si>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</si>
  <si>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</si>
  <si>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</si>
  <si>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</si>
  <si>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</si>
  <si>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</si>
  <si>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</si>
  <si>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</si>
  <si>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</si>
  <si>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</si>
  <si>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</si>
  <si>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</si>
  <si>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</si>
  <si>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</si>
  <si>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</si>
  <si>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</si>
  <si>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</si>
  <si>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</si>
  <si>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</si>
  <si>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</si>
  <si>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</si>
  <si>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</si>
  <si>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</si>
  <si>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</si>
  <si>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</si>
  <si>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</si>
  <si>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</si>
  <si>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</si>
  <si>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</si>
  <si>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</si>
  <si>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</si>
  <si>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</si>
  <si>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</si>
  <si>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</si>
  <si>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</si>
  <si>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</si>
  <si>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</si>
  <si>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</si>
  <si>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</si>
  <si>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</si>
  <si>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</si>
  <si>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</si>
  <si>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</si>
  <si>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</si>
  <si>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</si>
  <si>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</si>
  <si>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</si>
  <si>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</si>
  <si>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</si>
  <si>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</si>
  <si>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</si>
  <si>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</si>
  <si>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</si>
  <si>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</si>
  <si>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</si>
  <si>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</si>
  <si>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</si>
  <si>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</si>
  <si>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</si>
  <si>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</si>
  <si>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</si>
  <si>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</si>
  <si>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</si>
  <si>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</si>
  <si>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</si>
  <si>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</si>
  <si>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</si>
  <si>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</si>
  <si>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</si>
  <si>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</si>
  <si>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</si>
  <si>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</si>
  <si>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</si>
  <si>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</si>
  <si>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</si>
  <si>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</si>
  <si>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</si>
  <si>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</si>
  <si>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</si>
  <si>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</si>
  <si>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</si>
  <si>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</si>
  <si>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</si>
  <si>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</si>
  <si>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</si>
  <si>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</si>
  <si>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</si>
  <si>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</si>
  <si>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</si>
  <si>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</si>
  <si>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</si>
  <si>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</si>
  <si>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</si>
  <si>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</si>
  <si>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</si>
  <si>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</si>
  <si>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</si>
  <si>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</si>
  <si>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</si>
  <si>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</si>
  <si>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</si>
  <si>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</si>
  <si>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</si>
  <si>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</si>
  <si>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</si>
  <si>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</si>
  <si>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</si>
  <si>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</si>
  <si>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</si>
  <si>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</si>
  <si>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</si>
  <si>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</si>
  <si>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</si>
  <si>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</si>
  <si>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</si>
  <si>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</si>
  <si>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</si>
  <si>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</si>
  <si>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</si>
  <si>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</si>
  <si>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</si>
  <si>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</si>
  <si>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</si>
  <si>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</si>
  <si>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</si>
  <si>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</si>
  <si>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</si>
  <si>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</si>
  <si>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</si>
  <si>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</si>
  <si>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</si>
  <si>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</si>
  <si>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</si>
  <si>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</si>
  <si>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</si>
  <si>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</si>
  <si>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</si>
  <si>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</si>
  <si>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</si>
  <si>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</si>
  <si>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</si>
  <si>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</si>
  <si>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</si>
  <si>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</si>
  <si>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</si>
  <si>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</si>
  <si>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</si>
  <si>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</si>
  <si>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</si>
  <si>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</si>
  <si>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</si>
  <si>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</si>
  <si>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</si>
  <si>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</si>
  <si>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</si>
  <si>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</si>
  <si>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</si>
  <si>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</si>
  <si>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</si>
  <si>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</si>
  <si>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</si>
  <si>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</si>
  <si>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</si>
  <si>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</si>
  <si>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</si>
  <si>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</si>
  <si>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</si>
  <si>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</si>
  <si>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</si>
  <si>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</si>
  <si>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</si>
  <si>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</si>
  <si>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</si>
  <si>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</si>
  <si>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</si>
  <si>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</si>
  <si>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</si>
  <si>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</si>
  <si>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</si>
  <si>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</si>
  <si>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</si>
  <si>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</si>
  <si>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</si>
  <si>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</si>
  <si>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</si>
  <si>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</si>
  <si>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</si>
  <si>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</si>
  <si>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</si>
  <si>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</si>
  <si>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</si>
  <si>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</si>
  <si>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</si>
  <si>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</si>
  <si>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</si>
  <si>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</si>
  <si>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</si>
  <si>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</si>
  <si>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</si>
  <si>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</si>
  <si>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</si>
  <si>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</si>
  <si>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</si>
  <si>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</si>
  <si>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</si>
  <si>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</si>
  <si>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</si>
  <si>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</si>
  <si>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</si>
  <si>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</si>
  <si>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</si>
  <si>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</si>
  <si>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</si>
  <si>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</si>
  <si>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</si>
  <si>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</si>
  <si>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</si>
  <si>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</si>
  <si>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</si>
  <si>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</si>
  <si>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</si>
  <si>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</si>
  <si>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</si>
  <si>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</si>
  <si>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</si>
  <si>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</si>
  <si>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</si>
  <si>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</si>
  <si>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</si>
  <si>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</si>
  <si>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</si>
  <si>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</si>
  <si>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</si>
  <si>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</si>
  <si>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</si>
  <si>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</si>
  <si>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</si>
  <si>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</si>
  <si>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</si>
  <si>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</si>
  <si>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</si>
  <si>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</si>
  <si>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</si>
  <si>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</si>
  <si>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</si>
  <si>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</si>
  <si>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</si>
  <si>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</si>
  <si>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</si>
  <si>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</si>
  <si>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</si>
  <si>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</si>
  <si>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</si>
  <si>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</si>
  <si>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</si>
  <si>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</si>
  <si>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</si>
  <si>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</si>
  <si>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</si>
  <si>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</si>
  <si>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</si>
  <si>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</si>
  <si>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</si>
  <si>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</si>
  <si>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</si>
  <si>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</si>
  <si>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</si>
  <si>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</si>
  <si>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</si>
  <si>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</si>
  <si>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</si>
  <si>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</si>
  <si>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</si>
  <si>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</si>
  <si>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</si>
  <si>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</si>
  <si>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</si>
  <si>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</si>
  <si>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</si>
  <si>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</si>
  <si>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</si>
  <si>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</si>
  <si>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</si>
  <si>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</si>
  <si>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</si>
  <si>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</si>
  <si>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</si>
  <si>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</si>
  <si>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</si>
  <si>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</si>
  <si>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</si>
  <si>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</si>
  <si>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</si>
  <si>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</si>
  <si>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</si>
  <si>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</si>
  <si>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</si>
  <si>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</si>
  <si>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</si>
  <si>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</si>
  <si>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</si>
  <si>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</si>
  <si>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</si>
  <si>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</si>
  <si>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</si>
  <si>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</si>
  <si>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</si>
  <si>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</si>
  <si>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</si>
  <si>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</si>
  <si>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</si>
  <si>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</si>
  <si>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</si>
  <si>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</si>
  <si>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</si>
  <si>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</si>
  <si>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</si>
  <si>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</si>
  <si>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</si>
  <si>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</si>
  <si>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</si>
  <si>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</si>
  <si>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</si>
  <si>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</si>
  <si>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</si>
  <si>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</si>
  <si>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</si>
  <si>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</si>
  <si>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</si>
  <si>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</si>
  <si>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</si>
  <si>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</si>
  <si>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</si>
  <si>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</si>
  <si>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</si>
  <si>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</si>
  <si>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</si>
  <si>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</si>
  <si>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</si>
  <si>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</si>
  <si>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</si>
  <si>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</si>
  <si>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</si>
  <si>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</si>
  <si>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</si>
  <si>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</si>
  <si>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</si>
  <si>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</si>
  <si>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</si>
  <si>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</si>
  <si>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</si>
  <si>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</si>
  <si>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</si>
  <si>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</si>
  <si>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</si>
  <si>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</si>
  <si>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</si>
  <si>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</si>
  <si>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</si>
  <si>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</si>
  <si>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</si>
  <si>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</si>
  <si>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</si>
  <si>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</si>
  <si>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</si>
  <si>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</si>
  <si>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</si>
  <si>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</si>
  <si>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</si>
  <si>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</si>
  <si>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</si>
  <si>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</si>
  <si>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</si>
  <si>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</si>
  <si>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</si>
  <si>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</si>
  <si>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</si>
  <si>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</si>
  <si>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</si>
  <si>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</si>
  <si>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</si>
  <si>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</si>
  <si>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</si>
  <si>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</si>
  <si>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</si>
  <si>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</si>
  <si>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</si>
  <si>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</si>
  <si>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</si>
  <si>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</si>
  <si>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</si>
  <si>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</si>
  <si>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</si>
  <si>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</si>
  <si>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</si>
  <si>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</si>
  <si>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</si>
  <si>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</si>
  <si>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</si>
  <si>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</si>
  <si>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</si>
  <si>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</si>
  <si>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</si>
  <si>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</si>
  <si>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</si>
  <si>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</si>
  <si>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</si>
  <si>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</si>
  <si>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</si>
  <si>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</si>
  <si>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</si>
  <si>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</si>
  <si>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</si>
  <si>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</si>
  <si>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</si>
  <si>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</si>
  <si>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</si>
  <si>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</si>
  <si>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</si>
  <si>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</si>
  <si>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</si>
  <si>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</si>
  <si>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</si>
  <si>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</si>
  <si>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</si>
  <si>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</si>
  <si>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</si>
  <si>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</si>
  <si>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</si>
  <si>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</si>
  <si>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</si>
  <si>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</si>
  <si>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</si>
  <si>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</si>
  <si>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</si>
  <si>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</si>
  <si>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</si>
  <si>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</si>
  <si>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</si>
  <si>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</si>
  <si>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</si>
  <si>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</si>
  <si>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</si>
  <si>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</si>
  <si>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</si>
  <si>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</si>
  <si>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</si>
  <si>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</si>
  <si>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</si>
  <si>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</si>
  <si>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</si>
  <si>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</si>
  <si>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</si>
  <si>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</si>
  <si>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</si>
  <si>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</si>
  <si>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</si>
  <si>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</si>
  <si>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</si>
  <si>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</si>
  <si>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</si>
  <si>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</si>
  <si>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</si>
  <si>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</si>
  <si>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</si>
  <si>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</si>
  <si>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</si>
  <si>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</si>
  <si>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</si>
  <si>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</si>
  <si>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</si>
  <si>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</si>
  <si>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</si>
  <si>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</si>
  <si>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</si>
  <si>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</si>
  <si>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</si>
  <si>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</si>
  <si>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</si>
  <si>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</si>
  <si>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</si>
  <si>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</si>
  <si>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</si>
  <si>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</si>
  <si>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</si>
  <si>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</si>
  <si>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</si>
  <si>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</si>
  <si>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</si>
  <si>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</si>
  <si>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</si>
  <si>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</si>
  <si>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</si>
  <si>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</si>
  <si>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</si>
  <si>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</si>
  <si>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</si>
  <si>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</si>
  <si>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</si>
  <si>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</si>
  <si>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</si>
  <si>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</si>
  <si>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</si>
  <si>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</si>
  <si>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</si>
  <si>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</si>
  <si>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</si>
  <si>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</si>
  <si>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</si>
  <si>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</si>
  <si>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</si>
  <si>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</si>
  <si>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</si>
  <si>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</si>
  <si>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</si>
  <si>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</si>
  <si>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</si>
  <si>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</si>
  <si>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</si>
  <si>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</si>
  <si>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</si>
  <si>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</si>
  <si>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</si>
  <si>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</si>
  <si>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</si>
  <si>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</si>
  <si>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</si>
  <si>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</si>
  <si>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</si>
  <si>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</si>
  <si>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</si>
  <si>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</si>
  <si>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</si>
  <si>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</si>
  <si>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</si>
  <si>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</si>
  <si>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</si>
  <si>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</si>
  <si>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</si>
  <si>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</si>
  <si>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</si>
  <si>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</si>
  <si>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</si>
  <si>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</si>
  <si>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</si>
  <si>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</si>
  <si>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</si>
  <si>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</si>
  <si>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</si>
  <si>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</si>
  <si>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</si>
  <si>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</si>
  <si>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</si>
  <si>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</si>
  <si>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</si>
  <si>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</si>
  <si>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</si>
  <si>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</si>
  <si>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</si>
  <si>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</si>
  <si>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</si>
  <si>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</si>
  <si>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</si>
  <si>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</si>
  <si>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</si>
  <si>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</si>
  <si>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</si>
  <si>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</si>
  <si>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</si>
  <si>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</si>
  <si>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</si>
  <si>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</si>
  <si>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</si>
  <si>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</si>
  <si>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</si>
  <si>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</si>
  <si>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</si>
  <si>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</si>
  <si>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</si>
  <si>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</si>
  <si>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</si>
  <si>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</si>
  <si>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</si>
  <si>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</si>
  <si>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</si>
  <si>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</si>
  <si>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</si>
  <si>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</si>
  <si>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</si>
  <si>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</si>
  <si>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</si>
  <si>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</si>
  <si>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</si>
  <si>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</si>
  <si>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</si>
  <si>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</si>
  <si>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</si>
  <si>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</si>
  <si>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</si>
  <si>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</si>
  <si>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</si>
  <si>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</si>
  <si>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</si>
  <si>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</si>
  <si>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</si>
  <si>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</si>
  <si>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</si>
  <si>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</si>
  <si>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</si>
  <si>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</si>
  <si>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</si>
  <si>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</si>
  <si>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</si>
  <si>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</si>
  <si>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</si>
  <si>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</si>
  <si>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</si>
  <si>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</si>
  <si>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</si>
  <si>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</si>
  <si>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</si>
  <si>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</si>
  <si>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</si>
  <si>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</si>
  <si>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</si>
  <si>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</si>
  <si>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</si>
  <si>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</si>
  <si>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</si>
  <si>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</si>
  <si>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</si>
  <si>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</si>
  <si>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</si>
  <si>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</si>
  <si>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</si>
  <si>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</si>
  <si>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</si>
  <si>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</si>
  <si>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</si>
  <si>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</si>
  <si>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</si>
  <si>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</si>
  <si>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</si>
  <si>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</si>
  <si>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</si>
  <si>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</si>
  <si>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</si>
  <si>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</si>
  <si>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</si>
  <si>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</si>
  <si>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</si>
  <si>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</si>
  <si>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</si>
  <si>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</si>
  <si>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</si>
  <si>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</si>
  <si>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</si>
  <si>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</si>
  <si>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</si>
  <si>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</si>
  <si>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</si>
  <si>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</si>
  <si>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</si>
  <si>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</si>
  <si>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</si>
  <si>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</si>
  <si>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</si>
  <si>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</si>
  <si>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</si>
  <si>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</si>
  <si>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</si>
  <si>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</si>
  <si>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</si>
  <si>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</si>
  <si>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</si>
  <si>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</si>
  <si>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</si>
  <si>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</si>
  <si>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</si>
  <si>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</si>
  <si>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</si>
  <si>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</si>
  <si>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</si>
  <si>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</si>
  <si>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</si>
  <si>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</si>
  <si>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</si>
  <si>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</si>
  <si>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</si>
  <si>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</si>
  <si>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</si>
  <si>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</si>
  <si>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</si>
  <si>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</si>
  <si>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</si>
  <si>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</si>
  <si>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</si>
  <si>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</si>
  <si>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</si>
  <si>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</si>
  <si>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</si>
  <si>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</si>
  <si>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</si>
  <si>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</si>
  <si>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</si>
  <si>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</si>
  <si>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</si>
  <si>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</si>
  <si>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</si>
  <si>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</si>
  <si>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</si>
  <si>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</si>
  <si>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</si>
  <si>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</si>
  <si>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</si>
  <si>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</si>
  <si>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</si>
  <si>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</si>
  <si>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</si>
  <si>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</si>
  <si>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</si>
  <si>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</si>
  <si>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</si>
  <si>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</si>
  <si>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</si>
  <si>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</si>
  <si>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</si>
  <si>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</si>
  <si>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</si>
  <si>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</si>
  <si>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</si>
  <si>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</si>
  <si>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</si>
  <si>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</si>
  <si>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</si>
  <si>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</si>
  <si>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</si>
  <si>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</si>
  <si>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</si>
  <si>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</si>
  <si>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</si>
  <si>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</si>
  <si>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</si>
  <si>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</si>
  <si>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</si>
  <si>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</si>
  <si>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</si>
  <si>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</si>
  <si>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</si>
  <si>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</si>
  <si>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</si>
  <si>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</si>
  <si>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</si>
  <si>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</si>
  <si>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</si>
  <si>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</si>
  <si>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</si>
  <si>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</si>
  <si>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</si>
  <si>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</si>
  <si>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</si>
  <si>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</si>
  <si>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</si>
  <si>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</si>
  <si>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</si>
  <si>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</si>
  <si>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</si>
  <si>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</si>
  <si>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</si>
  <si>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</si>
  <si>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</si>
  <si>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</si>
  <si>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</si>
  <si>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</si>
  <si>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</si>
  <si>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</si>
  <si>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</si>
  <si>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</si>
  <si>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</si>
  <si>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</si>
  <si>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</si>
  <si>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</si>
  <si>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</si>
  <si>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</si>
  <si>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</si>
  <si>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</si>
  <si>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</si>
  <si>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</si>
  <si>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</si>
  <si>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</si>
  <si>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</si>
  <si>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</si>
  <si>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</si>
  <si>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</si>
  <si>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</si>
  <si>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</si>
  <si>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</si>
  <si>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</si>
  <si>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</si>
  <si>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</si>
  <si>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</si>
  <si>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</si>
  <si>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</si>
  <si>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</si>
  <si>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</si>
  <si>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</si>
  <si>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</si>
  <si>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</si>
  <si>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</si>
  <si>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</si>
  <si>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</si>
  <si>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</si>
  <si>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</si>
  <si>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</si>
  <si>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</si>
  <si>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</si>
  <si>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</si>
  <si>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</si>
  <si>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</si>
  <si>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</si>
  <si>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</si>
  <si>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</si>
  <si>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</si>
  <si>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</si>
  <si>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</si>
  <si>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</si>
  <si>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</si>
  <si>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</si>
  <si>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</si>
  <si>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</si>
  <si>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</si>
  <si>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</si>
  <si>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</si>
  <si>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</si>
  <si>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</si>
  <si>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</si>
  <si>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</si>
  <si>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</si>
  <si>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</si>
  <si>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</si>
  <si>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</si>
  <si>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</si>
  <si>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</si>
  <si>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</si>
  <si>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</si>
  <si>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</si>
  <si>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</si>
  <si>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</si>
  <si>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</si>
  <si>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</si>
  <si>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</si>
  <si>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</si>
  <si>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</si>
  <si>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</si>
  <si>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</si>
  <si>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</si>
  <si>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</si>
  <si>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</si>
  <si>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</si>
  <si>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</si>
  <si>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</si>
  <si>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</si>
  <si>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</si>
  <si>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</si>
  <si>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</si>
  <si>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</si>
  <si>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</si>
  <si>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</si>
  <si>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</si>
  <si>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</si>
  <si>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</si>
  <si>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</si>
  <si>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</si>
  <si>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</si>
  <si>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</si>
  <si>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</si>
  <si>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</si>
  <si>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</si>
  <si>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</si>
  <si>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</si>
  <si>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</si>
  <si>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</si>
  <si>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</si>
  <si>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</si>
  <si>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</si>
  <si>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</si>
  <si>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</si>
  <si>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</si>
  <si>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</si>
  <si>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</si>
  <si>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</si>
  <si>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</si>
  <si>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</si>
  <si>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</si>
  <si>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</si>
  <si>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</si>
  <si>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</si>
  <si>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</si>
  <si>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</si>
  <si>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</si>
  <si>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</si>
  <si>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</si>
  <si>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</si>
  <si>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</si>
  <si>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</si>
  <si>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</si>
  <si>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</si>
  <si>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</si>
  <si>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</si>
  <si>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</si>
  <si>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</si>
  <si>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</si>
  <si>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</si>
  <si>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</si>
  <si>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</si>
  <si>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</si>
  <si>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</si>
  <si>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</si>
  <si>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</si>
  <si>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</si>
  <si>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</si>
  <si>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</si>
  <si>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</si>
  <si>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</si>
  <si>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</si>
  <si>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</si>
  <si>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</si>
  <si>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</si>
  <si>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</si>
  <si>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</si>
  <si>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</si>
  <si>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</si>
  <si>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</si>
  <si>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</si>
  <si>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</si>
  <si>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</si>
  <si>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</si>
  <si>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</si>
  <si>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</si>
  <si>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</si>
  <si>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</si>
  <si>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</si>
  <si>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</si>
  <si>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</si>
  <si>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</si>
  <si>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</si>
  <si>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</si>
  <si>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</si>
  <si>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</si>
  <si>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</si>
  <si>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</si>
  <si>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</si>
  <si>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</si>
  <si>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</si>
  <si>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</si>
  <si>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</si>
  <si>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</si>
  <si>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</si>
  <si>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</si>
  <si>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</si>
  <si>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</si>
  <si>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</si>
  <si>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</si>
  <si>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</si>
  <si>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</si>
  <si>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</si>
  <si>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</si>
  <si>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</si>
  <si>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</si>
  <si>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</si>
  <si>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</si>
  <si>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</si>
  <si>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</si>
  <si>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</si>
  <si>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</si>
  <si>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</si>
  <si>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</si>
  <si>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</si>
  <si>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</si>
  <si>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</si>
  <si>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</si>
  <si>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</si>
  <si>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</si>
  <si>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</si>
  <si>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</si>
  <si>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</si>
  <si>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</si>
  <si>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</si>
  <si>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</si>
  <si>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</si>
  <si>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</si>
  <si>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</si>
  <si>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</si>
  <si>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</si>
  <si>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</si>
  <si>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</si>
  <si>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</si>
  <si>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</si>
  <si>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</si>
  <si>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</si>
  <si>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</si>
  <si>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</si>
  <si>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</si>
  <si>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</si>
  <si>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</si>
  <si>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</si>
  <si>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</si>
  <si>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</si>
  <si>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</si>
  <si>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</si>
  <si>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</si>
  <si>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</si>
  <si>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</si>
  <si>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</si>
  <si>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</si>
  <si>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</si>
  <si>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</si>
  <si>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</si>
  <si>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</si>
  <si>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</si>
  <si>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</si>
  <si>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</si>
  <si>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</si>
  <si>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</si>
  <si>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</si>
  <si>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</si>
  <si>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</si>
  <si>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</si>
  <si>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</si>
  <si>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</si>
  <si>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</si>
  <si>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</si>
  <si>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</si>
  <si>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</si>
  <si>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</si>
  <si>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</si>
  <si>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</si>
  <si>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</si>
  <si>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</si>
  <si>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</si>
  <si>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</si>
  <si>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</si>
  <si>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</si>
  <si>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</si>
  <si>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</si>
  <si>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</si>
  <si>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</si>
  <si>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</si>
  <si>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</si>
  <si>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</si>
  <si>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</si>
  <si>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</si>
  <si>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</si>
  <si>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</si>
  <si>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</si>
  <si>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</si>
  <si>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</si>
  <si>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</si>
  <si>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</si>
  <si>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</si>
  <si>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</si>
  <si>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</si>
  <si>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</si>
  <si>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</si>
  <si>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</si>
  <si>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</si>
  <si>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</si>
  <si>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</si>
  <si>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</si>
  <si>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</si>
  <si>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</si>
  <si>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</si>
  <si>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</si>
  <si>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</si>
  <si>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</si>
  <si>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</si>
  <si>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</si>
  <si>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</si>
  <si>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</si>
  <si>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</si>
  <si>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</si>
  <si>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</si>
  <si>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</si>
  <si>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</si>
  <si>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</si>
  <si>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</si>
  <si>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</si>
  <si>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</si>
  <si>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</si>
  <si>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</si>
  <si>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</si>
  <si>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</si>
  <si>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</si>
  <si>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</si>
  <si>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</si>
  <si>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</si>
  <si>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</si>
  <si>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</si>
  <si>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</si>
  <si>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</si>
  <si>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</si>
  <si>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</si>
  <si>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</si>
  <si>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</si>
  <si>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</si>
  <si>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</si>
  <si>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</si>
  <si>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</si>
  <si>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</si>
  <si>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</si>
  <si>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</si>
  <si>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</si>
  <si>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</si>
  <si>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</si>
  <si>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</si>
  <si>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</si>
  <si>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</si>
  <si>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</si>
  <si>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</si>
  <si>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</si>
  <si>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</si>
  <si>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</si>
  <si>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</si>
  <si>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</si>
  <si>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</si>
  <si>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</si>
  <si>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</si>
  <si>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</si>
  <si>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</si>
  <si>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</si>
  <si>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</si>
  <si>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</si>
  <si>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</si>
  <si>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</si>
  <si>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</si>
  <si>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</si>
  <si>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</si>
  <si>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</si>
  <si>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</si>
  <si>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</si>
  <si>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</si>
  <si>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</si>
  <si>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</si>
  <si>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</si>
  <si>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</si>
  <si>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</si>
  <si>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</si>
  <si>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</si>
  <si>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</si>
  <si>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</si>
  <si>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</si>
  <si>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</si>
  <si>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</si>
  <si>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</si>
  <si>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</si>
  <si>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</si>
  <si>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</si>
  <si>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</si>
  <si>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</si>
  <si>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</si>
  <si>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</si>
  <si>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</si>
  <si>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</si>
  <si>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</si>
  <si>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</si>
  <si>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</si>
  <si>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</si>
  <si>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</si>
  <si>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</si>
  <si>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</si>
  <si>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</si>
  <si>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</si>
  <si>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</si>
  <si>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</si>
  <si>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</si>
  <si>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</si>
  <si>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</si>
  <si>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</si>
  <si>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</si>
  <si>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</si>
  <si>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</si>
  <si>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</si>
  <si>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</si>
  <si>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</si>
  <si>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</si>
  <si>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</si>
  <si>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</si>
  <si>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</si>
  <si>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</si>
  <si>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</si>
  <si>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</si>
  <si>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</si>
  <si>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</si>
  <si>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</si>
  <si>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</si>
  <si>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</si>
  <si>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</si>
  <si>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</si>
  <si>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</si>
  <si>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</si>
  <si>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</si>
  <si>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</si>
  <si>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</si>
  <si>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</si>
  <si>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</si>
  <si>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</si>
  <si>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</si>
  <si>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</si>
  <si>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</si>
  <si>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</si>
  <si>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</si>
  <si>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</si>
  <si>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</si>
  <si>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</si>
  <si>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</si>
  <si>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</si>
  <si>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</si>
  <si>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</si>
  <si>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</si>
  <si>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</si>
  <si>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</si>
  <si>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</si>
  <si>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</si>
  <si>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</si>
  <si>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</si>
  <si>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</si>
  <si>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</si>
  <si>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</si>
  <si>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</si>
  <si>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</si>
  <si>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</si>
  <si>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</si>
  <si>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</si>
  <si>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</si>
  <si>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</si>
  <si>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</si>
  <si>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</si>
  <si>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</si>
  <si>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</si>
  <si>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</si>
  <si>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</si>
  <si>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</si>
  <si>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</si>
  <si>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</si>
  <si>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</si>
  <si>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</si>
  <si>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</si>
  <si>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</si>
  <si>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</si>
  <si>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</si>
  <si>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</si>
  <si>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</si>
  <si>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</si>
  <si>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</si>
  <si>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</si>
  <si>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</si>
  <si>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</si>
  <si>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</si>
  <si>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</si>
  <si>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</si>
  <si>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</si>
  <si>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</si>
  <si>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</si>
  <si>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</si>
  <si>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</si>
  <si>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</si>
  <si>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</si>
  <si>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</si>
  <si>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</si>
  <si>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</si>
  <si>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</si>
  <si>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</si>
  <si>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</si>
  <si>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</si>
  <si>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</si>
  <si>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</si>
  <si>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</si>
  <si>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</si>
  <si>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</si>
  <si>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</si>
  <si>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</si>
  <si>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</si>
  <si>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</si>
  <si>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</si>
  <si>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</si>
  <si>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</si>
  <si>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</si>
  <si>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</si>
  <si>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</si>
  <si>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</si>
  <si>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</si>
  <si>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</si>
  <si>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</si>
  <si>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</si>
  <si>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</si>
  <si>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</si>
  <si>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</si>
  <si>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</si>
  <si>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</si>
  <si>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</si>
  <si>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</si>
  <si>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</si>
  <si>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</si>
  <si>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</si>
  <si>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</si>
  <si>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</si>
  <si>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</si>
  <si>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</si>
  <si>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</si>
  <si>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</si>
  <si>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</si>
  <si>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</si>
  <si>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</si>
  <si>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</si>
  <si>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</si>
  <si>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</si>
  <si>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</si>
  <si>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</si>
  <si>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</si>
  <si>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</si>
  <si>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</si>
  <si>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</si>
  <si>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</si>
  <si>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</si>
  <si>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</si>
  <si>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</si>
  <si>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</si>
  <si>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</si>
  <si>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</si>
  <si>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</si>
  <si>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</si>
  <si>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</si>
  <si>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</si>
  <si>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</si>
  <si>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</si>
  <si>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</si>
  <si>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</si>
  <si>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</si>
  <si>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</si>
  <si>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</si>
  <si>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</si>
  <si>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</si>
  <si>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</si>
  <si>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</si>
  <si>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</si>
  <si>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</si>
  <si>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</si>
  <si>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</si>
  <si>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</si>
  <si>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</si>
  <si>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</si>
  <si>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</si>
  <si>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</si>
  <si>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</si>
  <si>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</si>
  <si>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</si>
  <si>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</si>
  <si>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</si>
  <si>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</si>
  <si>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</si>
  <si>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</si>
  <si>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</si>
  <si>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</si>
  <si>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</si>
  <si>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</si>
  <si>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</si>
  <si>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</si>
  <si>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</si>
  <si>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</si>
  <si>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</si>
  <si>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</si>
  <si>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</si>
  <si>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</si>
  <si>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</si>
  <si>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</si>
  <si>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</si>
  <si>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</si>
  <si>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</si>
  <si>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</si>
  <si>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</si>
  <si>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</si>
  <si>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</si>
  <si>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</si>
  <si>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</si>
  <si>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</si>
  <si>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</si>
  <si>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</si>
  <si>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</si>
  <si>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</si>
  <si>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</si>
  <si>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</si>
  <si>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</si>
  <si>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</si>
  <si>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</si>
  <si>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</si>
  <si>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</si>
  <si>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</si>
  <si>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</si>
  <si>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</si>
  <si>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</si>
  <si>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</si>
  <si>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</si>
  <si>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</si>
  <si>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</si>
  <si>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</si>
  <si>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</si>
  <si>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</si>
  <si>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</si>
  <si>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</si>
  <si>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</si>
  <si>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</si>
  <si>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</si>
  <si>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</si>
  <si>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</si>
  <si>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</si>
  <si>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</si>
  <si>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</si>
  <si>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</si>
  <si>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</si>
  <si>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</si>
  <si>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</si>
  <si>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</si>
  <si>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</si>
  <si>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</si>
  <si>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</si>
  <si>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</si>
  <si>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</si>
  <si>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</si>
  <si>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</si>
  <si>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</si>
  <si>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</si>
  <si>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</si>
  <si>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</si>
  <si>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</si>
  <si>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</si>
  <si>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</si>
  <si>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</si>
  <si>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</si>
  <si>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</si>
  <si>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</si>
  <si>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</si>
  <si>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</si>
  <si>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</si>
  <si>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</si>
  <si>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</si>
  <si>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</si>
  <si>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</si>
  <si>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</si>
  <si>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</si>
  <si>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</si>
  <si>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</si>
  <si>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</si>
  <si>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</si>
  <si>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</si>
  <si>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</si>
  <si>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</si>
  <si>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</si>
  <si>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</si>
  <si>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</si>
  <si>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</si>
  <si>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</si>
  <si>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</si>
  <si>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</si>
  <si>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</si>
  <si>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</si>
  <si>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</si>
  <si>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</si>
  <si>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</si>
  <si>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</si>
  <si>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</si>
  <si>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</si>
  <si>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</si>
  <si>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</si>
  <si>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</si>
  <si>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</si>
  <si>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</si>
  <si>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</si>
  <si>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</si>
  <si>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</si>
  <si>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</si>
  <si>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</si>
  <si>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</si>
  <si>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</si>
  <si>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</si>
  <si>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</si>
  <si>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</si>
  <si>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</si>
  <si>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</si>
  <si>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</si>
  <si>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</si>
  <si>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</si>
  <si>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</si>
  <si>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</si>
  <si>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</si>
  <si>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</si>
  <si>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</si>
  <si>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</si>
  <si>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</si>
  <si>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</si>
  <si>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</si>
  <si>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</si>
  <si>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</si>
  <si>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</si>
  <si>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</si>
  <si>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</si>
  <si>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</si>
  <si>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</si>
  <si>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</si>
  <si>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</si>
  <si>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</si>
  <si>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</si>
  <si>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</si>
  <si>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</si>
  <si>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</si>
  <si>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</si>
  <si>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</si>
  <si>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</si>
  <si>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</si>
  <si>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</si>
  <si>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</si>
  <si>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</si>
  <si>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</si>
  <si>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</si>
  <si>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</si>
  <si>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</si>
  <si>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</si>
  <si>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</si>
  <si>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</si>
  <si>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</si>
  <si>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</si>
  <si>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</si>
  <si>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</si>
  <si>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</si>
  <si>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</si>
  <si>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</si>
  <si>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</si>
  <si>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</si>
  <si>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</si>
  <si>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</si>
  <si>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</si>
  <si>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</si>
  <si>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</si>
  <si>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</si>
  <si>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</si>
  <si>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</si>
  <si>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</si>
  <si>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</si>
  <si>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</si>
  <si>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</si>
  <si>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</si>
  <si>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</si>
  <si>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</si>
  <si>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</si>
  <si>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</si>
  <si>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</si>
  <si>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</si>
  <si>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</si>
  <si>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</si>
  <si>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</si>
  <si>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</si>
  <si>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</si>
  <si>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</si>
  <si>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</si>
  <si>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</si>
  <si>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</si>
  <si>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</si>
  <si>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</si>
  <si>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</si>
  <si>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</si>
  <si>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</si>
  <si>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</si>
  <si>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</si>
  <si>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</si>
  <si>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</si>
  <si>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</si>
  <si>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</si>
  <si>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</si>
  <si>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</si>
  <si>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</si>
  <si>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</si>
  <si>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</si>
  <si>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</si>
  <si>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</si>
  <si>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</si>
  <si>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</si>
  <si>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</si>
  <si>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</si>
  <si>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</si>
  <si>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</si>
  <si>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</si>
  <si>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</si>
  <si>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</si>
  <si>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</si>
  <si>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</si>
  <si>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</si>
  <si>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</si>
  <si>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</si>
  <si>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</si>
  <si>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</si>
  <si>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</si>
  <si>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</si>
  <si>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</si>
  <si>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</si>
  <si>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</si>
  <si>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</si>
  <si>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</si>
  <si>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</si>
  <si>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</si>
  <si>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</si>
  <si>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</si>
  <si>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</si>
  <si>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</si>
  <si>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</si>
  <si>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</si>
  <si>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</si>
  <si>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</si>
  <si>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</si>
  <si>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</si>
  <si>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</si>
  <si>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</si>
  <si>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</si>
  <si>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</si>
  <si>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</si>
  <si>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</si>
  <si>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</si>
  <si>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</si>
  <si>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</si>
  <si>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</si>
  <si>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</si>
  <si>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</si>
  <si>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</si>
  <si>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</si>
  <si>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</si>
  <si>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</si>
  <si>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</si>
  <si>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</si>
  <si>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</si>
  <si>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</si>
  <si>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</si>
  <si>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</si>
  <si>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</si>
  <si>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</si>
  <si>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</si>
  <si>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</si>
  <si>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</si>
  <si>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</si>
  <si>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</si>
  <si>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</si>
  <si>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</si>
  <si>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</si>
  <si>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</si>
  <si>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</si>
  <si>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</si>
  <si>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</si>
  <si>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</si>
  <si>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</si>
  <si>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</si>
  <si>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</si>
  <si>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</si>
  <si>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</si>
  <si>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</si>
  <si>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</si>
  <si>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</si>
  <si>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</si>
  <si>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</si>
  <si>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</si>
  <si>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</si>
  <si>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</si>
  <si>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</si>
  <si>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</si>
  <si>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</si>
  <si>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</si>
  <si>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</si>
  <si>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</si>
  <si>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</si>
  <si>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</si>
  <si>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</si>
  <si>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</si>
  <si>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</si>
  <si>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</si>
  <si>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</si>
  <si>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</si>
  <si>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</si>
  <si>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</si>
  <si>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</si>
  <si>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</si>
  <si>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</si>
  <si>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</si>
  <si>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</si>
  <si>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</si>
  <si>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</si>
  <si>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</si>
  <si>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</si>
  <si>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</si>
  <si>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</si>
  <si>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</si>
  <si>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</si>
  <si>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</si>
  <si>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</si>
  <si>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</si>
  <si>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</si>
  <si>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</si>
  <si>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</si>
  <si>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</si>
  <si>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</si>
  <si>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</si>
  <si>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</si>
  <si>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</si>
  <si>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</si>
  <si>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</si>
  <si>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</si>
  <si>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</si>
  <si>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</si>
  <si>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</si>
  <si>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</si>
  <si>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</si>
  <si>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</si>
  <si>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</si>
  <si>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</si>
  <si>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</si>
  <si>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</si>
  <si>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</si>
  <si>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</si>
  <si>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</si>
  <si>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</si>
  <si>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</si>
  <si>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</si>
  <si>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</si>
  <si>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</si>
  <si>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</si>
  <si>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</si>
  <si>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</si>
  <si>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</si>
  <si>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</si>
  <si>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</si>
  <si>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</si>
  <si>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</si>
  <si>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</si>
  <si>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</si>
  <si>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</si>
  <si>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</si>
  <si>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</si>
  <si>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</si>
  <si>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</si>
  <si>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</si>
  <si>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</si>
  <si>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</si>
  <si>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</si>
  <si>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</si>
  <si>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</si>
  <si>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</si>
  <si>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</si>
  <si>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</si>
  <si>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</si>
  <si>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</si>
  <si>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</si>
  <si>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</si>
  <si>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</si>
  <si>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</si>
  <si>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</si>
  <si>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</si>
  <si>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</si>
  <si>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</si>
  <si>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</si>
  <si>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</si>
  <si>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</si>
  <si>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</si>
  <si>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</si>
  <si>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</si>
  <si>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</si>
  <si>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</si>
  <si>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</si>
  <si>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</si>
  <si>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</si>
  <si>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</si>
  <si>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</si>
  <si>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</si>
  <si>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</si>
  <si>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</si>
  <si>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</si>
  <si>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</si>
  <si>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</si>
  <si>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</si>
  <si>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</si>
  <si>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</si>
  <si>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</si>
  <si>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</si>
  <si>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</si>
  <si>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</si>
  <si>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</si>
  <si>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</si>
  <si>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</si>
  <si>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</si>
  <si>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</si>
  <si>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</si>
  <si>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</si>
  <si>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</si>
  <si>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</si>
  <si>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</si>
  <si>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</si>
  <si>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</si>
  <si>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</si>
  <si>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</si>
  <si>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</si>
  <si>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</si>
  <si>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</si>
  <si>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</si>
  <si>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</si>
  <si>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</si>
  <si>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</si>
  <si>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</si>
  <si>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</si>
  <si>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</si>
  <si>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</si>
  <si>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</si>
  <si>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</si>
  <si>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</si>
  <si>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</si>
  <si>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</si>
  <si>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</si>
  <si>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</si>
  <si>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</si>
  <si>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</si>
  <si>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</si>
  <si>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</si>
  <si>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</si>
  <si>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</si>
  <si>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</si>
  <si>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</si>
  <si>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</si>
  <si>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</si>
  <si>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</si>
  <si>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</si>
  <si>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</si>
  <si>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</si>
  <si>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</si>
  <si>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</si>
  <si>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</si>
  <si>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</si>
  <si>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</si>
  <si>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</si>
  <si>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</si>
  <si>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</si>
  <si>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</si>
  <si>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</si>
  <si>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</si>
  <si>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</si>
  <si>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</si>
  <si>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</si>
  <si>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</si>
  <si>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</si>
  <si>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</si>
  <si>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</si>
  <si>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</si>
  <si>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</si>
  <si>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</si>
  <si>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</si>
  <si>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</si>
  <si>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</si>
  <si>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</si>
  <si>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</si>
  <si>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</si>
  <si>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</si>
  <si>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</si>
  <si>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</si>
  <si>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</si>
  <si>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</si>
  <si>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</si>
  <si>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</si>
  <si>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</si>
  <si>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</si>
  <si>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</si>
  <si>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</si>
  <si>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</si>
  <si>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</si>
  <si>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</si>
  <si>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</si>
  <si>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</si>
  <si>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</si>
  <si>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</si>
  <si>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</si>
  <si>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</si>
  <si>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</si>
  <si>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</si>
  <si>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</si>
  <si>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</si>
  <si>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</si>
  <si>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</si>
  <si>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</si>
  <si>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</si>
  <si>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</si>
  <si>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</si>
  <si>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</si>
  <si>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</si>
  <si>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</si>
  <si>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</si>
  <si>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</si>
  <si>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</si>
  <si>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</si>
  <si>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</si>
  <si>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</si>
  <si>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</si>
  <si>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</si>
  <si>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</si>
  <si>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</si>
  <si>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</si>
  <si>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</si>
  <si>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</si>
  <si>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</si>
  <si>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</si>
  <si>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</si>
  <si>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</si>
  <si>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</si>
  <si>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</si>
  <si>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</si>
  <si>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</si>
  <si>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</si>
  <si>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</si>
  <si>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</si>
  <si>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</si>
  <si>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</si>
  <si>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</si>
  <si>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</si>
  <si>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</si>
  <si>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</si>
  <si>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</si>
  <si>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</si>
  <si>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</si>
  <si>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</si>
  <si>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</si>
  <si>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</si>
  <si>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</si>
  <si>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</si>
  <si>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</si>
  <si>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</si>
  <si>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</si>
  <si>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</si>
  <si>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</si>
  <si>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</si>
  <si>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</si>
  <si>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</si>
  <si>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</si>
  <si>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</si>
  <si>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</si>
  <si>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</si>
  <si>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</si>
  <si>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</si>
  <si>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</si>
  <si>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</si>
  <si>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</si>
  <si>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</si>
  <si>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</si>
  <si>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</si>
  <si>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</si>
  <si>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</si>
  <si>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</si>
  <si>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</si>
  <si>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</si>
  <si>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</si>
  <si>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</si>
  <si>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</si>
  <si>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</si>
  <si>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</si>
  <si>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</si>
  <si>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</si>
  <si>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</si>
  <si>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</si>
  <si>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</si>
  <si>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</si>
  <si>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</si>
  <si>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</si>
  <si>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</si>
  <si>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</si>
  <si>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</si>
  <si>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</si>
  <si>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</si>
  <si>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</si>
  <si>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</si>
  <si>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</si>
  <si>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</si>
  <si>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</si>
  <si>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</si>
  <si>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</si>
  <si>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</si>
  <si>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</si>
  <si>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</si>
  <si>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</si>
  <si>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</si>
  <si>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</si>
  <si>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</si>
  <si>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</si>
  <si>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</si>
  <si>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</si>
  <si>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</si>
  <si>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</si>
  <si>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</si>
  <si>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</si>
  <si>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</si>
  <si>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</si>
  <si>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</si>
  <si>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</si>
  <si>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</si>
  <si>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</si>
  <si>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</si>
  <si>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</si>
  <si>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</si>
  <si>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</si>
  <si>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</si>
  <si>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</si>
  <si>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</si>
  <si>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</si>
  <si>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</si>
  <si>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</si>
  <si>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</si>
  <si>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</si>
  <si>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</si>
  <si>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</si>
  <si>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</si>
  <si>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</si>
  <si>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</si>
  <si>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</si>
  <si>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</si>
  <si>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</si>
  <si>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</si>
  <si>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</si>
  <si>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</si>
  <si>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</si>
  <si>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</si>
  <si>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</si>
  <si>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</si>
  <si>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</si>
  <si>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</si>
  <si>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</si>
  <si>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</si>
  <si>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</si>
  <si>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</si>
  <si>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</si>
  <si>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</si>
  <si>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</si>
  <si>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</si>
  <si>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</si>
  <si>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</si>
  <si>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</si>
  <si>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</si>
  <si>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</si>
  <si>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</si>
  <si>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</si>
  <si>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</si>
  <si>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</si>
  <si>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</si>
  <si>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</si>
  <si>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</si>
  <si>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</si>
  <si>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</si>
  <si>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</si>
  <si>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</si>
  <si>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</si>
  <si>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</si>
  <si>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</si>
  <si>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</si>
  <si>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</si>
  <si>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</si>
  <si>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</si>
  <si>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</si>
  <si>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</si>
  <si>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</si>
  <si>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</si>
  <si>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</si>
  <si>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</si>
  <si>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</si>
  <si>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</si>
  <si>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</si>
  <si>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</si>
  <si>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</si>
  <si>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</si>
  <si>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</si>
  <si>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</si>
  <si>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</si>
  <si>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</si>
  <si>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</si>
  <si>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</si>
  <si>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</si>
  <si>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</si>
  <si>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</si>
  <si>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</si>
  <si>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</si>
  <si>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</si>
  <si>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</si>
  <si>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</si>
  <si>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</si>
  <si>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</si>
  <si>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</si>
  <si>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</si>
  <si>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</si>
  <si>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</si>
  <si>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</si>
  <si>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</si>
  <si>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</si>
  <si>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</si>
  <si>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</si>
  <si>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</si>
  <si>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</si>
  <si>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</si>
  <si>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</si>
  <si>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</si>
  <si>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</si>
  <si>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</si>
  <si>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</si>
  <si>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</si>
  <si>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</si>
  <si>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</si>
  <si>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</si>
  <si>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</si>
  <si>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</si>
  <si>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</si>
  <si>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</si>
  <si>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</si>
  <si>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</si>
  <si>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</si>
  <si>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</si>
  <si>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</si>
  <si>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</si>
  <si>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</si>
  <si>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</si>
  <si>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</si>
  <si>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</si>
  <si>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</si>
  <si>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</si>
  <si>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</si>
  <si>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</si>
  <si>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</si>
  <si>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</si>
  <si>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</si>
  <si>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</si>
  <si>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</si>
  <si>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</si>
  <si>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</si>
  <si>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</si>
  <si>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</si>
  <si>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</si>
  <si>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</si>
  <si>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</si>
  <si>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</si>
  <si>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</si>
  <si>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</si>
  <si>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</si>
  <si>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</si>
  <si>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</si>
  <si>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</si>
  <si>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</si>
  <si>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</si>
  <si>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</si>
  <si>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</si>
  <si>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</si>
  <si>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</si>
  <si>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</si>
  <si>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</si>
  <si>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</si>
  <si>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</si>
  <si>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</si>
  <si>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</si>
  <si>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</si>
  <si>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</si>
  <si>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</si>
  <si>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</si>
  <si>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</si>
  <si>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</si>
  <si>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</si>
  <si>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</si>
  <si>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</si>
  <si>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</si>
  <si>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</si>
  <si>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</si>
  <si>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</si>
  <si>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</si>
  <si>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</si>
  <si>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</si>
  <si>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</si>
  <si>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</si>
  <si>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</si>
  <si>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</si>
  <si>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</si>
  <si>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</si>
  <si>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</si>
  <si>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</si>
  <si>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</si>
  <si>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</si>
  <si>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</si>
  <si>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</si>
  <si>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</si>
  <si>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</si>
  <si>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</si>
  <si>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</si>
  <si>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</si>
  <si>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</si>
  <si>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</si>
  <si>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</si>
  <si>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</si>
  <si>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</si>
  <si>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</si>
  <si>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</si>
  <si>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</si>
  <si>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</si>
  <si>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</si>
  <si>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</si>
  <si>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</si>
  <si>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</si>
  <si>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</si>
  <si>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</si>
  <si>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</si>
  <si>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</si>
  <si>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</si>
  <si>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</si>
  <si>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</si>
  <si>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</si>
  <si>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</si>
  <si>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</si>
  <si>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</si>
  <si>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</si>
  <si>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</si>
  <si>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</si>
  <si>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</si>
  <si>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</si>
  <si>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</si>
  <si>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</si>
  <si>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</si>
  <si>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</si>
  <si>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</si>
  <si>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</si>
  <si>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</si>
  <si>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</si>
  <si>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</si>
  <si>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</si>
  <si>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</si>
  <si>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</si>
  <si>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</si>
  <si>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</si>
  <si>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</si>
  <si>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</si>
  <si>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</si>
  <si>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</si>
  <si>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</si>
  <si>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</si>
  <si>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</si>
  <si>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</si>
  <si>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</si>
  <si>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</si>
  <si>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</si>
  <si>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</si>
  <si>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</si>
  <si>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</si>
  <si>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</si>
  <si>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</si>
  <si>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</si>
  <si>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</si>
  <si>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</si>
  <si>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</si>
  <si>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</si>
  <si>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</si>
  <si>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</si>
  <si>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</si>
  <si>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</si>
  <si>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</si>
  <si>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</si>
  <si>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</si>
  <si>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</si>
  <si>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</si>
  <si>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</si>
  <si>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</si>
  <si>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</si>
  <si>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</si>
  <si>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</si>
  <si>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</si>
  <si>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</si>
  <si>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</si>
  <si>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</si>
  <si>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</si>
  <si>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</si>
  <si>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</si>
  <si>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</si>
  <si>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</si>
  <si>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</si>
  <si>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</si>
  <si>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</si>
  <si>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</si>
  <si>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</si>
  <si>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</si>
  <si>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</si>
  <si>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</si>
  <si>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</si>
  <si>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</si>
  <si>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</si>
  <si>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</si>
  <si>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</si>
  <si>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</si>
  <si>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</si>
  <si>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</si>
  <si>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</si>
  <si>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</si>
  <si>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</si>
  <si>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</si>
  <si>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</si>
  <si>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</si>
  <si>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</si>
  <si>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</si>
  <si>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</si>
  <si>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</si>
  <si>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</si>
  <si>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</si>
  <si>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</si>
  <si>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</si>
  <si>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</si>
  <si>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</si>
  <si>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</si>
  <si>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</si>
  <si>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</si>
  <si>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</si>
  <si>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</si>
  <si>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</si>
  <si>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</si>
  <si>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</si>
  <si>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</si>
  <si>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</si>
  <si>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</si>
  <si>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</si>
  <si>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</si>
  <si>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</si>
  <si>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</si>
  <si>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</si>
  <si>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</si>
  <si>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</si>
  <si>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</si>
  <si>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</si>
  <si>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</si>
  <si>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</si>
  <si>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</si>
  <si>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</si>
  <si>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</si>
  <si>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</si>
  <si>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</si>
  <si>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</si>
  <si>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</si>
  <si>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</si>
  <si>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</si>
  <si>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</si>
  <si>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</si>
  <si>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</si>
  <si>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</si>
  <si>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</si>
  <si>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</si>
  <si>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</si>
  <si>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</si>
  <si>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</si>
  <si>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</si>
  <si>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</si>
  <si>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</si>
  <si>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</si>
  <si>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</si>
  <si>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</si>
  <si>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</si>
  <si>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</si>
  <si>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</si>
  <si>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</si>
  <si>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</si>
  <si>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</si>
  <si>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</si>
  <si>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</si>
  <si>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</si>
  <si>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</si>
  <si>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</si>
  <si>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</si>
  <si>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</si>
  <si>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</si>
  <si>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</si>
  <si>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</si>
  <si>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</si>
  <si>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</si>
  <si>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</si>
  <si>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</si>
  <si>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</si>
  <si>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</si>
  <si>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</si>
  <si>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</si>
  <si>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</si>
  <si>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</si>
  <si>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</si>
  <si>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</si>
  <si>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</si>
  <si>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</si>
  <si>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</si>
  <si>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</si>
  <si>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</si>
  <si>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</si>
  <si>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</si>
  <si>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</si>
  <si>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</si>
  <si>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</si>
  <si>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</si>
  <si>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</si>
  <si>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</si>
  <si>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</si>
  <si>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</si>
  <si>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</si>
  <si>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</si>
  <si>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</si>
  <si>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</si>
  <si>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</si>
  <si>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</si>
  <si>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</si>
  <si>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</si>
  <si>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</si>
  <si>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</si>
  <si>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</si>
  <si>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</si>
  <si>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</si>
  <si>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</si>
  <si>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</si>
  <si>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</si>
  <si>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</si>
  <si>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</si>
  <si>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</si>
  <si>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</si>
  <si>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</si>
  <si>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</si>
  <si>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</si>
  <si>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</si>
  <si>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</si>
  <si>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</si>
  <si>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</si>
  <si>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</si>
  <si>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</si>
  <si>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</si>
  <si>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</si>
  <si>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</si>
  <si>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</si>
  <si>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</si>
  <si>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</si>
  <si>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</si>
  <si>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</si>
  <si>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</si>
  <si>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</si>
  <si>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</si>
  <si>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</si>
  <si>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</si>
  <si>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</si>
  <si>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</si>
  <si>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</si>
  <si>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</si>
  <si>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</si>
  <si>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</si>
  <si>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</si>
  <si>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</si>
  <si>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</si>
  <si>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</si>
  <si>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</si>
  <si>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</si>
  <si>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</si>
  <si>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</si>
  <si>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</si>
  <si>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</si>
  <si>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</si>
  <si>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</si>
  <si>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</si>
  <si>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</si>
  <si>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</si>
  <si>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</si>
  <si>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</si>
  <si>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</si>
  <si>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</si>
  <si>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</si>
  <si>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</si>
  <si>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</si>
  <si>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</si>
  <si>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</si>
  <si>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</si>
  <si>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</si>
  <si>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</si>
  <si>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</si>
  <si>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</si>
  <si>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</si>
  <si>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</si>
  <si>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</si>
  <si>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</si>
  <si>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</si>
  <si>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</si>
  <si>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</si>
  <si>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</si>
  <si>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</si>
  <si>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</si>
  <si>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</si>
  <si>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</si>
  <si>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</si>
  <si>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</si>
  <si>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</si>
  <si>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</si>
  <si>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</si>
  <si>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</si>
  <si>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</si>
  <si>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</si>
  <si>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</si>
  <si>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</si>
  <si>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</si>
  <si>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</si>
  <si>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</si>
  <si>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</si>
  <si>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</si>
  <si>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</si>
  <si>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</si>
  <si>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</si>
  <si>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</si>
  <si>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</si>
  <si>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</si>
  <si>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</si>
  <si>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</si>
  <si>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</si>
  <si>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</si>
  <si>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</si>
  <si>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</si>
  <si>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</si>
  <si>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</si>
  <si>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</si>
  <si>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</si>
  <si>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</si>
  <si>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</si>
  <si>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</si>
  <si>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</si>
  <si>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</si>
  <si>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</si>
  <si>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</si>
  <si>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</si>
  <si>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</si>
  <si>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</si>
  <si>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</si>
  <si>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</si>
  <si>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</si>
  <si>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</si>
  <si>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</si>
  <si>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</si>
  <si>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</si>
  <si>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</si>
  <si>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</si>
  <si>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</si>
  <si>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</si>
  <si>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</si>
  <si>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</si>
  <si>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</si>
  <si>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</si>
  <si>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</si>
  <si>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</si>
  <si>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</si>
  <si>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</si>
  <si>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</si>
  <si>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</si>
  <si>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</si>
  <si>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</si>
  <si>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</si>
  <si>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</si>
  <si>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</si>
  <si>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</si>
  <si>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</si>
  <si>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</si>
  <si>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</si>
  <si>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</si>
  <si>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</si>
  <si>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</si>
  <si>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</si>
  <si>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</si>
  <si>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</si>
  <si>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</si>
  <si>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</si>
  <si>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</si>
  <si>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</si>
  <si>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</si>
  <si>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</si>
  <si>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</si>
  <si>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</si>
  <si>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</si>
  <si>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</si>
  <si>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</si>
  <si>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</si>
  <si>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</si>
  <si>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</si>
  <si>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</si>
  <si>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</si>
  <si>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</si>
  <si>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</si>
  <si>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</si>
  <si>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</si>
  <si>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</si>
  <si>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</si>
  <si>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</si>
  <si>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</si>
  <si>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</si>
  <si>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</si>
  <si>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</si>
  <si>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</si>
  <si>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</si>
  <si>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</si>
  <si>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</si>
  <si>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</si>
  <si>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</si>
  <si>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</si>
  <si>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</si>
  <si>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</si>
  <si>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</si>
  <si>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</si>
  <si>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</si>
  <si>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</si>
  <si>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</si>
  <si>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</si>
  <si>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</si>
  <si>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</si>
  <si>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</si>
  <si>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</si>
  <si>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</si>
  <si>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</si>
  <si>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</si>
  <si>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</si>
  <si>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</si>
  <si>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</si>
  <si>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</si>
  <si>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</si>
  <si>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</si>
  <si>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</si>
  <si>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</si>
  <si>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</si>
  <si>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</si>
  <si>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</si>
  <si>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</si>
  <si>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</si>
  <si>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</si>
  <si>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</si>
  <si>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</si>
  <si>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</si>
  <si>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</si>
  <si>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</si>
  <si>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</si>
  <si>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</si>
  <si>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</si>
  <si>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</si>
  <si>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</si>
  <si>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</si>
  <si>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</si>
  <si>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</si>
  <si>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</si>
  <si>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</si>
  <si>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</si>
  <si>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</si>
  <si>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</si>
  <si>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</si>
  <si>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</si>
  <si>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</si>
  <si>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</si>
  <si>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</si>
  <si>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</si>
  <si>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</si>
  <si>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</si>
  <si>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</si>
  <si>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</si>
  <si>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</si>
  <si>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</si>
  <si>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</si>
  <si>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</si>
  <si>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</si>
  <si>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</si>
  <si>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</si>
  <si>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</si>
  <si>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</si>
  <si>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</si>
  <si>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</si>
  <si>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</si>
  <si>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</si>
  <si>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</si>
  <si>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</si>
  <si>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</si>
  <si>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</si>
  <si>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</si>
  <si>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</si>
  <si>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</si>
  <si>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</si>
  <si>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</si>
  <si>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</si>
  <si>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</si>
  <si>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</si>
  <si>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</si>
  <si>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</si>
  <si>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</si>
  <si>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</si>
  <si>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</si>
  <si>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</si>
  <si>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</si>
  <si>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</si>
  <si>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</si>
  <si>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</si>
  <si>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</si>
  <si>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</si>
  <si>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</si>
  <si>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</si>
  <si>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</si>
  <si>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</si>
  <si>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</si>
  <si>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</si>
  <si>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</si>
  <si>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</si>
  <si>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</si>
  <si>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</si>
  <si>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</si>
  <si>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</si>
  <si>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</si>
  <si>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</si>
  <si>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</si>
  <si>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</si>
  <si>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</si>
  <si>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</si>
  <si>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</si>
  <si>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</si>
  <si>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</si>
  <si>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</si>
  <si>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</si>
  <si>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</si>
  <si>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</si>
  <si>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</si>
  <si>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</si>
  <si>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</si>
  <si>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</si>
  <si>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</si>
  <si>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</si>
  <si>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</si>
  <si>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</si>
  <si>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</si>
  <si>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</si>
  <si>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</si>
  <si>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</si>
  <si>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</si>
  <si>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</si>
  <si>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</si>
  <si>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</si>
  <si>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</si>
  <si>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</si>
  <si>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</si>
  <si>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</si>
  <si>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</si>
  <si>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</si>
  <si>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</si>
  <si>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</si>
  <si>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</si>
  <si>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</si>
  <si>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</si>
  <si>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</si>
  <si>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</si>
  <si>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</si>
  <si>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</si>
  <si>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</si>
  <si>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</si>
  <si>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</si>
  <si>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</si>
  <si>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</si>
  <si>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</si>
  <si>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</si>
  <si>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</si>
  <si>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</si>
  <si>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</si>
  <si>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</si>
  <si>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</si>
  <si>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</si>
  <si>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</si>
  <si>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</si>
  <si>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</si>
  <si>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</si>
  <si>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</si>
  <si>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</si>
  <si>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</si>
  <si>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</si>
  <si>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</si>
  <si>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</si>
  <si>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</si>
  <si>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</si>
  <si>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</si>
  <si>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</si>
  <si>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</si>
  <si>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</si>
  <si>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</si>
  <si>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</si>
  <si>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</si>
  <si>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</si>
  <si>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</si>
  <si>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</si>
  <si>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</si>
  <si>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</si>
  <si>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</si>
  <si>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</si>
  <si>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</si>
  <si>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</si>
  <si>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</si>
  <si>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</si>
  <si>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</si>
  <si>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</si>
  <si>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</si>
  <si>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</si>
  <si>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</si>
  <si>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</si>
  <si>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</si>
  <si>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</si>
  <si>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</si>
  <si>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</si>
  <si>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</si>
  <si>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</si>
  <si>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</si>
  <si>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</si>
  <si>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</si>
  <si>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</si>
  <si>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</si>
  <si>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</si>
  <si>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</si>
  <si>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</si>
  <si>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</si>
  <si>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</si>
  <si>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</si>
  <si>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</si>
  <si>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</si>
  <si>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</si>
  <si>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</si>
  <si>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</si>
  <si>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</si>
  <si>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</si>
  <si>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</si>
  <si>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</si>
  <si>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</si>
  <si>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</si>
  <si>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</si>
  <si>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</si>
  <si>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</si>
  <si>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</si>
  <si>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</si>
  <si>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</si>
  <si>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</si>
  <si>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</si>
  <si>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</si>
  <si>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</si>
  <si>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</si>
  <si>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</si>
  <si>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</si>
  <si>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</si>
  <si>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</si>
  <si>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</si>
  <si>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</si>
  <si>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</si>
  <si>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</si>
  <si>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</si>
  <si>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</si>
  <si>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</si>
  <si>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</si>
  <si>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</si>
  <si>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</si>
  <si>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</si>
  <si>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</si>
  <si>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</si>
  <si>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</si>
  <si>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</si>
  <si>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</si>
  <si>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</si>
  <si>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</si>
  <si>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</si>
  <si>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</si>
  <si>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</si>
  <si>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</si>
  <si>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</si>
  <si>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</si>
  <si>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</si>
  <si>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</si>
  <si>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</si>
  <si>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</si>
  <si>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</si>
  <si>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</si>
  <si>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</si>
  <si>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</si>
  <si>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</si>
  <si>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</si>
  <si>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</si>
  <si>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</si>
  <si>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</si>
  <si>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</si>
  <si>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</si>
  <si>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</si>
  <si>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</si>
  <si>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</si>
  <si>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</si>
  <si>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</si>
  <si>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</si>
  <si>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</si>
  <si>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</si>
  <si>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</si>
  <si>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</si>
  <si>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</si>
  <si>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</si>
  <si>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</si>
  <si>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</si>
  <si>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</si>
  <si>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</si>
  <si>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</si>
  <si>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</si>
  <si>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</si>
  <si>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</si>
  <si>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</si>
  <si>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</si>
  <si>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</si>
  <si>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</si>
  <si>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</si>
  <si>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</si>
  <si>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</si>
  <si>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</si>
  <si>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</si>
  <si>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</si>
  <si>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</si>
  <si>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</si>
  <si>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</si>
  <si>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</si>
  <si>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</si>
  <si>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</si>
  <si>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</si>
  <si>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</si>
  <si>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</si>
  <si>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</si>
  <si>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</si>
  <si>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</si>
  <si>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</si>
  <si>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</si>
  <si>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</si>
  <si>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</si>
  <si>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</si>
  <si>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</si>
  <si>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</si>
  <si>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</si>
  <si>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</si>
  <si>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</si>
  <si>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</si>
  <si>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</si>
  <si>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</si>
  <si>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</si>
  <si>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</si>
  <si>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</si>
  <si>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</si>
  <si>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</si>
  <si>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</si>
  <si>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</si>
  <si>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</si>
  <si>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</si>
  <si>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</si>
  <si>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</si>
  <si>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</si>
  <si>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</si>
  <si>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</si>
  <si>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</si>
  <si>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</si>
  <si>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</si>
  <si>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</si>
  <si>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</si>
  <si>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</si>
  <si>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</si>
  <si>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</si>
  <si>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</si>
  <si>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</si>
  <si>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</si>
  <si>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</si>
  <si>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</si>
  <si>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</si>
  <si>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</si>
  <si>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</si>
  <si>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</si>
  <si>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</si>
  <si>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</si>
  <si>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</si>
  <si>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</si>
  <si>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</si>
  <si>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</si>
  <si>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</si>
  <si>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</si>
  <si>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</si>
  <si>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</si>
  <si>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</si>
  <si>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</si>
  <si>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</si>
  <si>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</si>
  <si>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</si>
  <si>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</si>
  <si>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</si>
  <si>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</si>
  <si>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</si>
  <si>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</si>
  <si>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</si>
  <si>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</si>
  <si>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</si>
  <si>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</si>
  <si>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</si>
  <si>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</si>
  <si>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</si>
  <si>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</si>
  <si>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</si>
  <si>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</si>
  <si>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</si>
  <si>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</si>
  <si>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</si>
  <si>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</si>
  <si>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</si>
  <si>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</si>
  <si>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</si>
  <si>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</si>
  <si>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</si>
  <si>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</si>
  <si>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</si>
  <si>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</si>
  <si>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</si>
  <si>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</si>
  <si>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</si>
  <si>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</si>
  <si>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</si>
  <si>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</si>
  <si>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</si>
  <si>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</si>
  <si>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</si>
  <si>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</si>
  <si>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</si>
  <si>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</si>
  <si>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</si>
  <si>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</si>
  <si>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</si>
  <si>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</si>
  <si>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</si>
  <si>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</si>
  <si>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</si>
  <si>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</si>
  <si>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</si>
  <si>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</si>
  <si>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</si>
  <si>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</si>
  <si>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</si>
  <si>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</si>
  <si>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</si>
  <si>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</si>
  <si>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</si>
  <si>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</si>
  <si>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</si>
  <si>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</si>
  <si>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</si>
  <si>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</si>
  <si>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</si>
  <si>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</si>
  <si>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</si>
  <si>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</si>
  <si>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</si>
  <si>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</si>
  <si>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</si>
  <si>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</si>
  <si>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</si>
  <si>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</si>
  <si>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</si>
  <si>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</si>
  <si>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</si>
  <si>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</si>
  <si>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</si>
  <si>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</si>
  <si>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</si>
  <si>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</si>
  <si>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</si>
  <si>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</si>
  <si>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</si>
  <si>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</si>
  <si>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</si>
  <si>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</si>
  <si>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</si>
  <si>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</si>
  <si>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</si>
  <si>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</si>
  <si>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</si>
  <si>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</si>
  <si>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</si>
  <si>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</si>
  <si>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</si>
  <si>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</si>
  <si>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</si>
  <si>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</si>
  <si>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</si>
  <si>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</si>
  <si>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</si>
  <si>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</si>
  <si>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</si>
  <si>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</si>
  <si>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</si>
  <si>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</si>
  <si>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</si>
  <si>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</si>
  <si>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</si>
  <si>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</si>
  <si>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</si>
  <si>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</si>
  <si>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</si>
  <si>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</si>
  <si>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</si>
  <si>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</si>
  <si>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</si>
  <si>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</si>
  <si>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</si>
  <si>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</si>
  <si>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</si>
  <si>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</si>
  <si>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</si>
  <si>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</si>
  <si>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</si>
  <si>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</si>
  <si>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</si>
  <si>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</si>
  <si>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</si>
  <si>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</si>
  <si>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</si>
  <si>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</si>
  <si>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</si>
  <si>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</si>
  <si>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</si>
  <si>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</si>
  <si>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</si>
  <si>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</si>
  <si>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</si>
  <si>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</si>
  <si>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</si>
  <si>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</si>
  <si>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</si>
  <si>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</si>
  <si>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</si>
  <si>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</si>
  <si>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</si>
  <si>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</si>
  <si>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</si>
  <si>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</si>
  <si>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</si>
  <si>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</si>
  <si>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</si>
  <si>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</si>
  <si>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</si>
  <si>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</si>
  <si>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</si>
  <si>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</si>
  <si>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</si>
  <si>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</si>
  <si>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</si>
  <si>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</si>
  <si>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</si>
  <si>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</si>
  <si>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</si>
  <si>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</si>
  <si>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</si>
  <si>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</si>
  <si>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</si>
  <si>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</si>
  <si>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</si>
  <si>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</si>
  <si>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</si>
  <si>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</si>
  <si>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</si>
  <si>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</si>
  <si>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</si>
  <si>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</si>
  <si>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</si>
  <si>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</si>
  <si>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</si>
  <si>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</si>
  <si>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</si>
  <si>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</si>
  <si>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</si>
  <si>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</si>
  <si>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</si>
  <si>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</si>
  <si>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</si>
  <si>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</si>
  <si>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</si>
  <si>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</si>
  <si>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</si>
  <si>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</si>
  <si>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</si>
  <si>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</si>
  <si>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</si>
  <si>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</si>
  <si>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</si>
  <si>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</si>
  <si>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</si>
  <si>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</si>
  <si>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</si>
  <si>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</si>
  <si>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</si>
  <si>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</si>
  <si>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</si>
  <si>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</si>
  <si>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</si>
  <si>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</si>
  <si>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</si>
  <si>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</si>
  <si>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</si>
  <si>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</si>
  <si>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</si>
  <si>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</si>
  <si>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</si>
  <si>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</si>
  <si>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</si>
  <si>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</si>
  <si>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</si>
  <si>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</si>
  <si>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</si>
  <si>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</si>
  <si>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</si>
  <si>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</si>
  <si>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</si>
  <si>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</si>
  <si>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</si>
  <si>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</si>
  <si>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</si>
  <si>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</si>
  <si>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</si>
  <si>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</si>
  <si>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</si>
  <si>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</si>
  <si>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</si>
  <si>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</si>
  <si>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</si>
  <si>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</si>
  <si>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</si>
  <si>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</si>
  <si>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</si>
  <si>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</si>
  <si>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</si>
  <si>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</si>
  <si>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</si>
  <si>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</si>
  <si>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</si>
  <si>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</si>
  <si>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</si>
  <si>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</si>
  <si>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</si>
  <si>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</si>
  <si>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</si>
  <si>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</si>
  <si>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</si>
  <si>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</si>
  <si>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</si>
  <si>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</si>
  <si>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</si>
  <si>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</si>
  <si>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</si>
  <si>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</si>
  <si>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</si>
  <si>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</si>
  <si>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</si>
  <si>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</si>
  <si>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</si>
  <si>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</si>
  <si>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</si>
  <si>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</si>
  <si>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</si>
  <si>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</si>
  <si>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</si>
  <si>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</si>
  <si>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</si>
  <si>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</si>
  <si>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</si>
  <si>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</si>
  <si>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</si>
  <si>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</si>
  <si>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</si>
  <si>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</si>
  <si>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</si>
  <si>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</si>
  <si>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</si>
  <si>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</si>
  <si>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</si>
  <si>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</si>
  <si>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</si>
  <si>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</si>
  <si>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</si>
  <si>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</si>
  <si>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</si>
  <si>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</si>
  <si>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</si>
  <si>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</si>
  <si>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</si>
  <si>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</si>
  <si>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</si>
  <si>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</si>
  <si>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</si>
  <si>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</si>
  <si>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</si>
  <si>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</si>
  <si>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</si>
  <si>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</si>
  <si>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</si>
  <si>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</si>
  <si>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</si>
  <si>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</si>
  <si>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</si>
  <si>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</si>
  <si>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</si>
  <si>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</si>
  <si>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</si>
  <si>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</si>
  <si>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</si>
  <si>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</si>
  <si>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</si>
  <si>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</si>
  <si>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</si>
  <si>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</si>
  <si>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</si>
  <si>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</si>
  <si>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</si>
  <si>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</si>
  <si>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</si>
  <si>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</si>
  <si>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</si>
  <si>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</si>
  <si>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</si>
  <si>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</si>
  <si>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</si>
  <si>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</si>
  <si>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</si>
  <si>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</si>
  <si>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</si>
  <si>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</si>
  <si>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</si>
  <si>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</si>
  <si>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</si>
  <si>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</si>
  <si>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</si>
  <si>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</si>
  <si>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</si>
  <si>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</si>
  <si>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</si>
  <si>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</si>
  <si>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</si>
  <si>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</si>
  <si>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</si>
  <si>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</si>
  <si>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</si>
  <si>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</si>
  <si>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</si>
  <si>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</si>
  <si>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</si>
  <si>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</si>
  <si>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</si>
  <si>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</si>
  <si>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</si>
  <si>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</si>
  <si>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</si>
  <si>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</si>
  <si>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</si>
  <si>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</si>
  <si>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</si>
  <si>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</si>
  <si>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</si>
  <si>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</si>
  <si>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</si>
  <si>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</si>
  <si>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</si>
  <si>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</si>
  <si>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</si>
  <si>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</si>
  <si>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</si>
  <si>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</si>
  <si>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</si>
  <si>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</si>
  <si>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</si>
  <si>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</si>
  <si>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</si>
  <si>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</si>
  <si>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</si>
  <si>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</si>
  <si>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</si>
  <si>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</si>
  <si>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</si>
  <si>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</si>
  <si>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</si>
  <si>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</si>
  <si>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</si>
  <si>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</si>
  <si>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</si>
  <si>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</si>
  <si>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</si>
  <si>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</si>
  <si>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</si>
  <si>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</si>
  <si>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</si>
  <si>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</si>
  <si>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</si>
  <si>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</si>
  <si>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</si>
  <si>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</si>
  <si>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</si>
  <si>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</si>
  <si>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</si>
  <si>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</si>
  <si>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</si>
  <si>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</si>
  <si>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</si>
  <si>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</si>
  <si>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</si>
  <si>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</si>
  <si>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</si>
  <si>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</si>
  <si>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</si>
  <si>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</si>
  <si>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</si>
  <si>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</si>
  <si>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</si>
  <si>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</si>
  <si>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</si>
  <si>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</si>
  <si>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</si>
  <si>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</si>
  <si>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</si>
  <si>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</si>
  <si>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</si>
  <si>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</si>
  <si>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</si>
  <si>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</si>
  <si>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</si>
  <si>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</si>
  <si>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</si>
  <si>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</si>
  <si>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</si>
  <si>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</si>
  <si>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</si>
  <si>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</si>
  <si>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</si>
  <si>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</si>
  <si>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</si>
  <si>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</si>
  <si>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</si>
  <si>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</si>
  <si>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</si>
  <si>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</si>
  <si>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</si>
  <si>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</si>
  <si>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</si>
  <si>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</si>
  <si>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</si>
  <si>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</si>
  <si>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</si>
  <si>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</si>
  <si>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</si>
  <si>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</si>
  <si>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</si>
  <si>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</si>
  <si>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</si>
  <si>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</si>
  <si>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</si>
  <si>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</si>
  <si>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</si>
  <si>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</si>
  <si>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</si>
  <si>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</si>
  <si>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</si>
  <si>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</si>
  <si>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</si>
  <si>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</si>
  <si>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</si>
  <si>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</si>
  <si>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</si>
  <si>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</si>
  <si>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</si>
  <si>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</si>
  <si>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</si>
  <si>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</si>
  <si>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</si>
  <si>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</si>
  <si>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</si>
  <si>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</si>
  <si>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</si>
  <si>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</si>
  <si>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</si>
  <si>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</si>
  <si>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</si>
  <si>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</si>
  <si>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</si>
  <si>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</si>
  <si>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</si>
  <si>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</si>
  <si>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</si>
  <si>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</si>
  <si>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</si>
  <si>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</si>
  <si>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</si>
  <si>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</si>
  <si>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</si>
  <si>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</si>
  <si>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</si>
  <si>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</si>
  <si>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</si>
  <si>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</si>
  <si>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</si>
  <si>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</si>
  <si>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</si>
  <si>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</si>
  <si>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</si>
  <si>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</si>
  <si>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</si>
  <si>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</si>
  <si>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</si>
  <si>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</si>
  <si>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</si>
  <si>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</si>
  <si>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</si>
  <si>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</si>
  <si>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</si>
  <si>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</si>
  <si>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</si>
  <si>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</si>
  <si>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</si>
  <si>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</si>
  <si>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</si>
  <si>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</si>
  <si>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</si>
  <si>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</si>
  <si>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</si>
  <si>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</si>
  <si>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</si>
  <si>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</si>
  <si>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</si>
  <si>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</si>
  <si>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</si>
  <si>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</si>
  <si>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</si>
  <si>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</si>
  <si>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</si>
  <si>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</si>
  <si>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</si>
  <si>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</si>
  <si>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</si>
  <si>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</si>
  <si>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</si>
  <si>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</si>
  <si>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</si>
  <si>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</si>
  <si>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</si>
  <si>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</si>
  <si>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</si>
  <si>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</si>
  <si>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</si>
  <si>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</si>
  <si>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</si>
  <si>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</si>
  <si>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</si>
  <si>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</si>
  <si>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</si>
  <si>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</si>
  <si>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</si>
  <si>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</si>
  <si>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</si>
  <si>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</si>
  <si>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</si>
  <si>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</si>
  <si>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</si>
  <si>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</si>
  <si>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</si>
  <si>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</si>
  <si>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</si>
  <si>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</si>
  <si>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</si>
  <si>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</si>
  <si>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</si>
  <si>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</si>
  <si>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</si>
  <si>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</si>
  <si>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</si>
  <si>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</si>
  <si>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</si>
  <si>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</si>
  <si>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</si>
  <si>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</si>
  <si>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</si>
  <si>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</si>
  <si>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</si>
  <si>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</si>
  <si>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</si>
  <si>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</si>
  <si>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</si>
  <si>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</si>
  <si>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</si>
  <si>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</si>
  <si>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</si>
  <si>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</si>
  <si>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</si>
  <si>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</si>
  <si>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</si>
  <si>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</si>
  <si>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</si>
  <si>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</si>
  <si>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</si>
  <si>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</si>
  <si>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</si>
  <si>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</si>
  <si>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</si>
  <si>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</si>
  <si>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</si>
  <si>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</si>
  <si>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</si>
  <si>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</si>
  <si>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</si>
  <si>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</si>
  <si>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</si>
  <si>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</si>
  <si>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</si>
  <si>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</si>
  <si>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</si>
  <si>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</si>
  <si>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</si>
  <si>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</si>
  <si>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</si>
  <si>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</si>
  <si>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</si>
  <si>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</si>
  <si>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</si>
  <si>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</si>
  <si>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</si>
  <si>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</si>
  <si>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</si>
  <si>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</si>
  <si>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</si>
  <si>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</si>
  <si>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</si>
  <si>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</si>
  <si>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</si>
  <si>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</si>
  <si>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</si>
  <si>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</si>
  <si>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</si>
  <si>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</si>
  <si>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</si>
  <si>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</si>
  <si>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</si>
  <si>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</si>
  <si>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</si>
  <si>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</si>
  <si>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</si>
  <si>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</si>
  <si>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</si>
  <si>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</si>
  <si>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</si>
  <si>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</si>
  <si>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</si>
  <si>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</si>
  <si>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</si>
  <si>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</si>
  <si>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</si>
  <si>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</si>
  <si>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</si>
  <si>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</si>
  <si>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</si>
  <si>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</si>
  <si>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</si>
  <si>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</si>
  <si>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</si>
  <si>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</si>
  <si>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</si>
  <si>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</si>
  <si>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</si>
  <si>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</si>
  <si>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</si>
  <si>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</si>
  <si>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</si>
  <si>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</si>
  <si>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</si>
  <si>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</si>
  <si>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</si>
  <si>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</si>
  <si>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</si>
  <si>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</si>
  <si>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</si>
  <si>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</si>
  <si>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</si>
  <si>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</si>
  <si>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</si>
  <si>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</si>
  <si>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</si>
  <si>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</si>
  <si>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</si>
  <si>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</si>
  <si>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</si>
  <si>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</si>
  <si>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</si>
  <si>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</si>
  <si>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</si>
  <si>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</si>
  <si>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</si>
  <si>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</si>
  <si>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</si>
  <si>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</si>
  <si>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</si>
  <si>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</si>
  <si>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</si>
  <si>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</si>
  <si>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</si>
  <si>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</si>
  <si>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</si>
  <si>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</si>
  <si>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</si>
  <si>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</si>
  <si>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</si>
  <si>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</si>
  <si>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</si>
  <si>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</si>
  <si>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</si>
  <si>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</si>
  <si>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</si>
  <si>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</si>
  <si>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</si>
  <si>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</si>
  <si>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</si>
  <si>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</si>
  <si>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</si>
  <si>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</si>
  <si>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</si>
  <si>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</si>
  <si>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</si>
  <si>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</si>
  <si>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</si>
  <si>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</si>
  <si>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</si>
  <si>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</si>
  <si>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</si>
  <si>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</si>
  <si>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</si>
  <si>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</si>
  <si>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</si>
  <si>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</si>
  <si>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</si>
  <si>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</si>
  <si>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</si>
  <si>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</si>
  <si>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</si>
  <si>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</si>
  <si>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</si>
  <si>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</si>
  <si>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</si>
  <si>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</si>
  <si>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</si>
  <si>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</si>
  <si>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</si>
  <si>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</si>
  <si>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</si>
  <si>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</si>
  <si>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</si>
  <si>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</si>
  <si>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</si>
  <si>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</si>
  <si>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</si>
  <si>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</si>
  <si>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</si>
  <si>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</si>
  <si>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</si>
  <si>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</si>
  <si>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</si>
  <si>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</si>
  <si>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</si>
  <si>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</si>
  <si>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</si>
  <si>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</si>
  <si>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</si>
  <si>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</si>
  <si>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</si>
  <si>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</si>
  <si>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</si>
  <si>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</si>
  <si>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</si>
  <si>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</si>
  <si>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</si>
  <si>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</si>
  <si>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</si>
  <si>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</si>
  <si>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</si>
  <si>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</si>
  <si>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</si>
  <si>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</si>
  <si>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</si>
  <si>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</si>
  <si>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</si>
  <si>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</si>
  <si>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</si>
  <si>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</si>
  <si>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</si>
  <si>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</si>
  <si>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</si>
  <si>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</si>
  <si>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</si>
  <si>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</si>
  <si>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</si>
  <si>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</si>
  <si>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</si>
  <si>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</si>
  <si>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</si>
  <si>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</si>
  <si>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</si>
  <si>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</si>
  <si>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</si>
  <si>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</si>
  <si>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</si>
  <si>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</si>
  <si>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</si>
  <si>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</si>
  <si>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</si>
  <si>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</si>
  <si>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</si>
  <si>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</si>
  <si>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</si>
  <si>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</si>
  <si>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</si>
  <si>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</si>
  <si>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</si>
  <si>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</si>
  <si>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</si>
  <si>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</si>
  <si>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</si>
  <si>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</si>
  <si>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</si>
  <si>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</si>
  <si>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</si>
  <si>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</si>
  <si>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</si>
  <si>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</si>
  <si>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</si>
  <si>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</si>
  <si>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</si>
  <si>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</si>
  <si>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</si>
  <si>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</si>
  <si>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</si>
  <si>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</si>
  <si>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</si>
  <si>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</si>
  <si>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</si>
  <si>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</si>
  <si>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</si>
  <si>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</si>
  <si>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</si>
  <si>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</si>
  <si>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</si>
  <si>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</si>
  <si>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</si>
  <si>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</si>
  <si>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</si>
  <si>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</si>
  <si>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</si>
  <si>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</si>
  <si>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</si>
  <si>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</si>
  <si>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</si>
  <si>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</si>
  <si>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</si>
  <si>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</si>
  <si>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</si>
  <si>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</si>
  <si>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</si>
  <si>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</si>
  <si>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</si>
  <si>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</si>
  <si>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</si>
  <si>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</si>
  <si>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</si>
  <si>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</si>
  <si>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</si>
  <si>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</si>
  <si>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</si>
  <si>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</si>
  <si>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</si>
  <si>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</si>
  <si>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</si>
  <si>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</si>
  <si>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</si>
  <si>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</si>
  <si>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</si>
  <si>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</si>
  <si>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</si>
  <si>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</si>
  <si>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</si>
  <si>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</si>
  <si>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</si>
  <si>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</si>
  <si>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</si>
  <si>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</si>
  <si>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</si>
  <si>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</si>
  <si>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</si>
  <si>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</si>
  <si>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</si>
  <si>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</si>
  <si>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</si>
  <si>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</si>
  <si>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</si>
  <si>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</si>
  <si>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</si>
  <si>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</si>
  <si>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</si>
  <si>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</si>
  <si>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</si>
  <si>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</si>
  <si>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</si>
  <si>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</si>
  <si>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</si>
  <si>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</si>
  <si>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</si>
  <si>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</si>
  <si>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</si>
  <si>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</si>
  <si>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</si>
  <si>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</si>
  <si>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</si>
  <si>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</si>
  <si>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</si>
  <si>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</si>
  <si>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</si>
  <si>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</si>
  <si>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</si>
  <si>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</si>
  <si>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</si>
  <si>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</si>
  <si>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</si>
  <si>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</si>
  <si>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</si>
  <si>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</si>
  <si>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</si>
  <si>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</si>
  <si>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</si>
  <si>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</si>
  <si>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</si>
  <si>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</si>
  <si>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</si>
  <si>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</si>
  <si>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</si>
  <si>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</si>
  <si>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</si>
  <si>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</si>
  <si>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</si>
  <si>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</si>
  <si>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</si>
  <si>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</si>
  <si>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</si>
  <si>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</si>
  <si>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</si>
  <si>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</si>
  <si>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</si>
  <si>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</si>
  <si>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</si>
  <si>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</si>
  <si>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</si>
  <si>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</si>
  <si>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</si>
  <si>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</si>
  <si>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</si>
  <si>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</si>
  <si>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</si>
  <si>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</si>
  <si>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</si>
  <si>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</si>
  <si>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</si>
  <si>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</si>
  <si>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</si>
  <si>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</si>
  <si>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</si>
  <si>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</si>
  <si>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</si>
  <si>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</si>
  <si>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</si>
  <si>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</si>
  <si>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</si>
  <si>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</si>
  <si>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</si>
  <si>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</si>
  <si>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</si>
  <si>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</si>
  <si>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</si>
  <si>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</si>
  <si>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</si>
  <si>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</si>
  <si>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</si>
  <si>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</si>
  <si>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</si>
  <si>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</si>
  <si>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</si>
  <si>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</si>
  <si>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</si>
  <si>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</si>
  <si>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</si>
  <si>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</si>
  <si>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</si>
  <si>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</si>
  <si>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</si>
  <si>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</si>
  <si>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</si>
  <si>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</si>
  <si>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</si>
  <si>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</si>
  <si>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</si>
  <si>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</si>
  <si>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</si>
  <si>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</si>
  <si>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</si>
  <si>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</si>
  <si>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</si>
  <si>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</si>
  <si>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</si>
  <si>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</si>
  <si>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</si>
  <si>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</si>
  <si>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</si>
  <si>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</si>
  <si>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</si>
  <si>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</si>
  <si>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</si>
  <si>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</si>
  <si>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</si>
  <si>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</si>
  <si>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</si>
  <si>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</si>
  <si>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</si>
  <si>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</si>
  <si>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</si>
  <si>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</si>
  <si>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</si>
  <si>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</si>
  <si>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</si>
  <si>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</si>
  <si>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</si>
  <si>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</si>
  <si>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</si>
  <si>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</si>
  <si>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</si>
  <si>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</si>
  <si>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</si>
  <si>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</si>
  <si>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</si>
  <si>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</si>
  <si>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</si>
  <si>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</si>
  <si>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</si>
  <si>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</si>
  <si>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</si>
  <si>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</si>
  <si>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</si>
  <si>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</si>
  <si>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</si>
  <si>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</si>
  <si>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</si>
  <si>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</si>
  <si>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</si>
  <si>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</si>
  <si>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</si>
  <si>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</si>
  <si>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</si>
  <si>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</si>
  <si>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</si>
  <si>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</si>
  <si>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</si>
  <si>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</si>
  <si>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</si>
  <si>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</si>
  <si>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</si>
  <si>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</si>
  <si>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</si>
  <si>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</si>
  <si>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</si>
  <si>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</si>
  <si>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</si>
  <si>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</si>
  <si>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</si>
  <si>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</si>
  <si>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</si>
  <si>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</si>
  <si>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</si>
  <si>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</si>
  <si>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</si>
  <si>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</si>
  <si>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</si>
  <si>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</si>
  <si>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</si>
  <si>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</si>
  <si>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</si>
  <si>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</si>
  <si>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</si>
  <si>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</si>
  <si>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</si>
  <si>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</si>
  <si>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</si>
  <si>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</si>
  <si>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</si>
  <si>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</si>
  <si>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</si>
  <si>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</si>
  <si>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</si>
  <si>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</si>
  <si>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</si>
  <si>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</si>
  <si>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</si>
  <si>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</si>
  <si>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</si>
  <si>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</si>
  <si>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</si>
  <si>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</si>
  <si>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</si>
  <si>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</si>
  <si>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</si>
  <si>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</si>
  <si>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</si>
  <si>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</si>
  <si>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</si>
  <si>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</si>
  <si>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</si>
  <si>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</si>
  <si>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</si>
  <si>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</si>
  <si>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</si>
  <si>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</si>
  <si>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</si>
  <si>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</si>
  <si>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</si>
  <si>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</si>
  <si>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</si>
  <si>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</si>
  <si>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</si>
  <si>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</si>
  <si>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</si>
  <si>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</si>
  <si>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</si>
  <si>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</si>
  <si>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</si>
  <si>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</si>
  <si>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</si>
  <si>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</si>
  <si>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</si>
  <si>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</si>
  <si>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</si>
  <si>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</si>
  <si>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</si>
  <si>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</si>
  <si>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</si>
  <si>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</si>
  <si>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</si>
  <si>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</si>
  <si>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</si>
  <si>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</si>
  <si>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</si>
  <si>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</si>
  <si>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</si>
  <si>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</si>
  <si>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</si>
  <si>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</si>
  <si>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</si>
  <si>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</si>
  <si>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</si>
  <si>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</si>
  <si>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</si>
  <si>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</si>
  <si>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</si>
  <si>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</si>
  <si>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</si>
  <si>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</si>
  <si>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</si>
  <si>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</si>
  <si>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</si>
  <si>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</si>
  <si>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</si>
  <si>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</si>
  <si>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</si>
  <si>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</si>
  <si>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</si>
  <si>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</si>
  <si>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</si>
  <si>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</si>
  <si>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</si>
  <si>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</si>
  <si>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</si>
  <si>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</si>
  <si>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</si>
  <si>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</si>
  <si>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</si>
  <si>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</si>
  <si>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</si>
  <si>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</si>
  <si>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</si>
  <si>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</si>
  <si>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</si>
  <si>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</si>
  <si>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</si>
  <si>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</si>
  <si>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</si>
  <si>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</si>
  <si>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</si>
  <si>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</si>
  <si>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</si>
  <si>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</si>
  <si>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</si>
  <si>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</si>
  <si>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</si>
  <si>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</si>
  <si>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</si>
  <si>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</si>
  <si>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</si>
  <si>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</si>
  <si>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</si>
  <si>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</si>
  <si>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</si>
  <si>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</si>
  <si>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</si>
  <si>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</si>
  <si>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</si>
  <si>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</si>
  <si>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</si>
  <si>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</si>
  <si>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</si>
  <si>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</si>
  <si>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</si>
  <si>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</si>
  <si>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</si>
  <si>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</si>
  <si>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</si>
  <si>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</si>
  <si>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</si>
  <si>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</si>
  <si>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</si>
  <si>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</si>
  <si>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</si>
  <si>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</si>
  <si>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</si>
  <si>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</si>
  <si>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</si>
  <si>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</si>
  <si>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</si>
  <si>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</si>
  <si>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</si>
  <si>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</si>
  <si>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</si>
  <si>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</si>
  <si>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</si>
  <si>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</si>
  <si>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</si>
  <si>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</si>
  <si>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</si>
  <si>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</si>
  <si>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</si>
  <si>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</si>
  <si>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</si>
  <si>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</si>
  <si>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</si>
  <si>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</si>
  <si>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</si>
  <si>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</si>
  <si>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</si>
  <si>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</si>
  <si>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</si>
  <si>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</si>
  <si>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</si>
  <si>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</si>
  <si>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</si>
  <si>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</si>
  <si>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</si>
  <si>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</si>
  <si>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</si>
  <si>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</si>
  <si>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</si>
  <si>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</si>
  <si>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</si>
  <si>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</si>
  <si>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</si>
  <si>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</si>
  <si>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</si>
  <si>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</si>
  <si>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</si>
  <si>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</si>
  <si>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</si>
  <si>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</si>
  <si>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</si>
  <si>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</si>
  <si>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</si>
  <si>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</si>
  <si>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</si>
  <si>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</si>
  <si>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</si>
  <si>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</si>
  <si>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</si>
  <si>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</si>
  <si>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</si>
  <si>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</si>
  <si>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</si>
  <si>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</si>
  <si>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</si>
  <si>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</si>
  <si>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</si>
  <si>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</si>
  <si>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</si>
  <si>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</si>
  <si>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</si>
  <si>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</si>
  <si>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</si>
  <si>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</si>
  <si>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</si>
  <si>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</si>
  <si>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</si>
  <si>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</si>
  <si>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</si>
  <si>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</si>
  <si>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</si>
  <si>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</si>
  <si>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</si>
  <si>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</si>
  <si>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</si>
  <si>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</si>
  <si>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</si>
  <si>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</si>
  <si>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</si>
  <si>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</si>
  <si>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</si>
  <si>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</si>
  <si>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</si>
  <si>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</si>
  <si>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</si>
  <si>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</si>
  <si>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</si>
  <si>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</si>
  <si>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</si>
  <si>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</si>
  <si>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</si>
  <si>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</si>
  <si>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</si>
  <si>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</si>
  <si>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</si>
  <si>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</si>
  <si>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</si>
  <si>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</si>
  <si>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</si>
  <si>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</si>
  <si>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</si>
  <si>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</si>
  <si>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</si>
  <si>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</si>
  <si>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</si>
  <si>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</si>
  <si>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</si>
  <si>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</si>
  <si>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</si>
  <si>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</si>
  <si>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</si>
  <si>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</si>
  <si>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</si>
  <si>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</si>
  <si>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</si>
  <si>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</si>
  <si>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</si>
  <si>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</si>
  <si>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</si>
  <si>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</si>
  <si>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</si>
  <si>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</si>
  <si>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</si>
  <si>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</si>
  <si>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</si>
  <si>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</si>
  <si>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</si>
  <si>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</si>
  <si>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</si>
  <si>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</si>
  <si>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</si>
  <si>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</si>
  <si>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</si>
  <si>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</si>
  <si>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</si>
  <si>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</si>
  <si>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</si>
  <si>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</si>
  <si>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</si>
  <si>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</si>
  <si>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</si>
  <si>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</si>
  <si>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</si>
  <si>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</si>
  <si>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</si>
  <si>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</si>
  <si>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</si>
  <si>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</si>
  <si>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</si>
  <si>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</si>
  <si>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</si>
  <si>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</si>
  <si>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</si>
  <si>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</si>
  <si>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</si>
  <si>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</si>
  <si>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</si>
  <si>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</si>
  <si>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</si>
  <si>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</si>
  <si>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</si>
  <si>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</si>
  <si>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</si>
  <si>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</si>
  <si>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</si>
  <si>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</si>
  <si>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</si>
  <si>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</si>
  <si>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</si>
  <si>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</si>
  <si>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</si>
  <si>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</si>
  <si>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</si>
  <si>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</si>
  <si>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</si>
  <si>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</si>
  <si>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</si>
  <si>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</si>
  <si>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</si>
  <si>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</si>
  <si>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</si>
  <si>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</si>
  <si>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</si>
  <si>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</si>
  <si>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</si>
  <si>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</si>
  <si>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</si>
  <si>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</si>
  <si>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</si>
  <si>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</si>
  <si>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</si>
  <si>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</si>
  <si>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</si>
  <si>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</si>
  <si>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</si>
  <si>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</si>
  <si>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</si>
  <si>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</si>
  <si>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</si>
  <si>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</si>
  <si>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</si>
  <si>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</si>
  <si>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</si>
  <si>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</si>
  <si>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</si>
  <si>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</si>
  <si>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</si>
  <si>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</si>
  <si>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</si>
  <si>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</si>
  <si>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</si>
  <si>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</si>
  <si>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</si>
  <si>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</si>
  <si>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</si>
  <si>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</si>
  <si>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</si>
  <si>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</si>
  <si>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</si>
  <si>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</si>
  <si>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</si>
  <si>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</si>
  <si>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</si>
  <si>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</si>
  <si>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</si>
  <si>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</si>
  <si>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</si>
  <si>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</si>
  <si>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</si>
  <si>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</si>
  <si>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</si>
  <si>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</si>
  <si>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</si>
  <si>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</si>
  <si>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</si>
  <si>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</si>
  <si>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</si>
  <si>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</si>
  <si>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</si>
  <si>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</si>
  <si>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</si>
  <si>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</si>
  <si>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</si>
  <si>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</si>
  <si>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</si>
  <si>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</si>
  <si>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</si>
  <si>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</si>
  <si>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</si>
  <si>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</si>
  <si>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</si>
  <si>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</si>
  <si>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</si>
  <si>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</si>
  <si>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</si>
  <si>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</si>
  <si>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</si>
  <si>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</si>
  <si>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</si>
  <si>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</si>
  <si>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</si>
  <si>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</si>
  <si>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</si>
  <si>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</si>
  <si>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</si>
  <si>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</si>
  <si>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</si>
  <si>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</si>
  <si>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</si>
  <si>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</si>
  <si>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</si>
  <si>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</si>
  <si>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</si>
  <si>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</si>
  <si>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</si>
  <si>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</si>
  <si>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</si>
  <si>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</si>
  <si>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</si>
  <si>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</si>
  <si>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</si>
  <si>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</si>
  <si>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</si>
  <si>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</si>
  <si>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</si>
  <si>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</si>
  <si>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</si>
  <si>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</si>
  <si>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</si>
  <si>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</si>
  <si>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</si>
  <si>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</si>
  <si>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</si>
  <si>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</si>
  <si>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</si>
  <si>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</si>
  <si>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</si>
  <si>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</si>
  <si>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</si>
  <si>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</si>
  <si>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</si>
  <si>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</si>
  <si>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</si>
  <si>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</si>
  <si>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</si>
  <si>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</si>
  <si>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</si>
  <si>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</si>
  <si>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</si>
  <si>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</si>
  <si>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</si>
  <si>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</si>
  <si>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</si>
  <si>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</si>
  <si>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</si>
  <si>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</si>
  <si>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</si>
  <si>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</si>
  <si>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</si>
  <si>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</si>
  <si>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</si>
  <si>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</si>
  <si>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</si>
  <si>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</si>
  <si>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</si>
  <si>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</si>
  <si>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</si>
  <si>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</si>
  <si>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</si>
  <si>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</si>
  <si>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</si>
  <si>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</si>
  <si>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</si>
  <si>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</si>
  <si>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</si>
  <si>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</si>
  <si>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</si>
  <si>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</si>
  <si>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</si>
  <si>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</si>
  <si>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</si>
  <si>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</si>
  <si>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</si>
  <si>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</si>
  <si>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</si>
  <si>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</si>
  <si>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</si>
  <si>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</si>
  <si>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</si>
  <si>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</si>
  <si>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</si>
  <si>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</si>
  <si>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</si>
  <si>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</si>
  <si>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</si>
  <si>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</si>
  <si>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</si>
  <si>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</si>
  <si>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</si>
  <si>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</si>
  <si>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</si>
  <si>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</si>
  <si>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</si>
  <si>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</si>
  <si>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</si>
  <si>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</si>
  <si>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</si>
  <si>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</si>
  <si>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</si>
  <si>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</si>
  <si>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</si>
  <si>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</si>
  <si>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</si>
  <si>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</si>
  <si>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</si>
  <si>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</si>
  <si>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</si>
  <si>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</si>
  <si>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</si>
  <si>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</si>
  <si>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</si>
  <si>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</si>
  <si>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</si>
  <si>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</si>
  <si>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</si>
  <si>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</si>
  <si>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</si>
  <si>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</si>
  <si>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</si>
  <si>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</si>
  <si>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</si>
  <si>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</si>
  <si>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</si>
  <si>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</si>
  <si>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</si>
  <si>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</si>
  <si>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</si>
  <si>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</si>
  <si>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</si>
  <si>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</si>
  <si>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</si>
  <si>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</si>
  <si>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</si>
  <si>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</si>
  <si>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</si>
  <si>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</si>
  <si>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</si>
  <si>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</si>
  <si>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</si>
  <si>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</si>
  <si>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</si>
  <si>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</si>
  <si>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</si>
  <si>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</si>
  <si>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</si>
  <si>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</si>
  <si>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</si>
  <si>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</si>
  <si>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</si>
  <si>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</si>
  <si>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</si>
  <si>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</si>
  <si>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</si>
  <si>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</si>
  <si>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</si>
  <si>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</si>
  <si>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</si>
  <si>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</si>
  <si>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</si>
  <si>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</si>
  <si>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</si>
  <si>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</si>
  <si>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</si>
  <si>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</si>
  <si>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</si>
  <si>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</si>
  <si>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</si>
  <si>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</si>
  <si>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</si>
  <si>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</si>
  <si>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</si>
  <si>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</si>
  <si>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</si>
  <si>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</si>
  <si>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</si>
  <si>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</si>
  <si>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</si>
  <si>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</si>
  <si>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</si>
  <si>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</si>
  <si>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</si>
  <si>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</si>
  <si>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</si>
  <si>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</si>
  <si>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</si>
  <si>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</si>
  <si>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</si>
  <si>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</si>
  <si>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</si>
  <si>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</si>
  <si>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</si>
  <si>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</si>
  <si>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</si>
  <si>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</si>
  <si>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</si>
  <si>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</si>
  <si>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</si>
  <si>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</si>
  <si>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</si>
  <si>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</si>
  <si>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</si>
  <si>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</si>
  <si>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</si>
  <si>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</si>
  <si>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</si>
  <si>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</si>
  <si>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</si>
  <si>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</si>
  <si>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</si>
  <si>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</si>
  <si>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</si>
  <si>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</si>
  <si>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</si>
  <si>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</si>
  <si>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</si>
  <si>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</si>
  <si>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</si>
  <si>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</si>
  <si>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</si>
  <si>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</si>
  <si>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</si>
  <si>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</si>
  <si>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</si>
  <si>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</si>
  <si>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</si>
  <si>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</si>
  <si>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</si>
  <si>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</si>
  <si>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</si>
  <si>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</si>
  <si>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</si>
  <si>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</si>
  <si>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</si>
  <si>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</si>
  <si>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</si>
  <si>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</si>
  <si>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</si>
  <si>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</si>
  <si>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</si>
  <si>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</si>
  <si>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</si>
  <si>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</si>
  <si>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</si>
  <si>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</si>
  <si>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</si>
  <si>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</si>
  <si>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</si>
  <si>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</si>
  <si>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</si>
  <si>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</si>
  <si>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</si>
  <si>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</si>
  <si>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</si>
  <si>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</si>
  <si>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</si>
  <si>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</si>
  <si>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</si>
  <si>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</si>
  <si>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</si>
  <si>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</si>
  <si>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</si>
  <si>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</si>
  <si>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</si>
  <si>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</si>
  <si>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</si>
  <si>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</si>
  <si>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</si>
  <si>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</si>
  <si>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</si>
  <si>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</si>
  <si>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</si>
  <si>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</si>
  <si>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</si>
  <si>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</si>
  <si>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</si>
  <si>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</si>
  <si>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</si>
  <si>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</si>
  <si>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</si>
  <si>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</si>
  <si>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</si>
  <si>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</si>
  <si>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</si>
  <si>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</si>
  <si>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</si>
  <si>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</si>
  <si>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</si>
  <si>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</si>
  <si>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</si>
  <si>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</si>
  <si>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</si>
  <si>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</si>
  <si>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</si>
  <si>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</si>
  <si>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</si>
  <si>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</si>
  <si>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</si>
  <si>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</si>
  <si>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</si>
  <si>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</si>
  <si>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</si>
  <si>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</si>
  <si>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</si>
  <si>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</si>
  <si>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</si>
  <si>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</si>
  <si>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</si>
  <si>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</si>
  <si>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</si>
  <si>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</si>
  <si>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</si>
  <si>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</si>
  <si>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</si>
  <si>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</si>
  <si>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</si>
  <si>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</si>
  <si>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</si>
  <si>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</si>
  <si>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</si>
  <si>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</si>
  <si>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</si>
  <si>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</si>
  <si>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</si>
  <si>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</si>
  <si>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</si>
  <si>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</si>
  <si>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</si>
  <si>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</si>
  <si>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</si>
  <si>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</si>
  <si>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</si>
  <si>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</si>
  <si>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</si>
  <si>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</si>
  <si>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</si>
  <si>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</si>
  <si>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</si>
  <si>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</si>
  <si>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</si>
  <si>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</si>
  <si>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</si>
  <si>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</si>
  <si>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</si>
  <si>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</si>
  <si>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</si>
  <si>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</si>
  <si>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</si>
  <si>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</si>
  <si>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</si>
  <si>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</si>
  <si>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</si>
  <si>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</si>
  <si>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</si>
  <si>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</si>
  <si>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</si>
  <si>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</si>
  <si>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</si>
  <si>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</si>
  <si>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</si>
  <si>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</si>
  <si>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</si>
  <si>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</si>
  <si>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</si>
  <si>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</si>
  <si>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</si>
  <si>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</si>
  <si>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</si>
  <si>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</si>
  <si>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</si>
  <si>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</si>
  <si>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</si>
  <si>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</si>
  <si>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</si>
  <si>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</si>
  <si>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</si>
  <si>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</si>
  <si>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</si>
  <si>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</si>
  <si>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</si>
  <si>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</si>
  <si>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</si>
  <si>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</si>
  <si>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</si>
  <si>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</si>
  <si>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</si>
  <si>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</si>
  <si>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</si>
  <si>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</si>
  <si>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</si>
  <si>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</si>
  <si>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</si>
  <si>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</si>
  <si>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</si>
  <si>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</si>
  <si>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</si>
  <si>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</si>
  <si>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</si>
  <si>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</si>
  <si>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</si>
  <si>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</si>
  <si>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</si>
  <si>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</si>
  <si>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</si>
  <si>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</si>
  <si>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</si>
  <si>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</si>
  <si>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</si>
  <si>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</si>
  <si>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</si>
  <si>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</si>
  <si>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</si>
  <si>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</si>
  <si>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</si>
  <si>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</si>
  <si>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</si>
  <si>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</si>
  <si>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</si>
  <si>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</si>
  <si>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</si>
  <si>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</si>
  <si>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</si>
  <si>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</si>
  <si>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</si>
  <si>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</si>
  <si>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</si>
  <si>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</si>
  <si>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</si>
  <si>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</si>
  <si>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</si>
  <si>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</si>
  <si>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</si>
  <si>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</si>
  <si>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</si>
  <si>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</si>
  <si>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</si>
  <si>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</si>
  <si>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</si>
  <si>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</si>
  <si>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</si>
  <si>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</si>
  <si>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</si>
  <si>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</si>
  <si>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</si>
  <si>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</si>
  <si>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</si>
  <si>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</si>
  <si>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</si>
  <si>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</si>
  <si>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</si>
  <si>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</si>
  <si>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</si>
  <si>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</si>
  <si>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</si>
  <si>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</si>
  <si>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</si>
  <si>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</si>
  <si>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</si>
  <si>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</si>
  <si>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</si>
  <si>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</si>
  <si>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</si>
  <si>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</si>
  <si>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</si>
  <si>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</si>
  <si>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</si>
  <si>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</si>
  <si>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</si>
  <si>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</si>
  <si>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</si>
  <si>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</si>
  <si>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</si>
  <si>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</si>
  <si>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</si>
  <si>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</si>
  <si>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</si>
  <si>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</si>
  <si>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</si>
  <si>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</si>
  <si>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</si>
  <si>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</si>
  <si>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</si>
  <si>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</si>
  <si>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</si>
  <si>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</si>
  <si>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</si>
  <si>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</si>
  <si>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</si>
  <si>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</si>
  <si>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</si>
  <si>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</si>
  <si>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</si>
  <si>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</si>
  <si>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</si>
  <si>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</si>
  <si>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</si>
  <si>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</si>
  <si>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</si>
  <si>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</si>
  <si>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</si>
  <si>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</si>
  <si>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</si>
  <si>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</si>
  <si>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</si>
  <si>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</si>
  <si>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</si>
  <si>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</si>
  <si>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</si>
  <si>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</si>
  <si>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</si>
  <si>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</si>
  <si>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</si>
  <si>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</si>
  <si>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</si>
  <si>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</si>
  <si>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</si>
  <si>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</si>
  <si>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</si>
  <si>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</si>
  <si>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</si>
  <si>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</si>
  <si>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</si>
  <si>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</si>
  <si>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</si>
  <si>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</si>
  <si>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</si>
  <si>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</si>
  <si>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</si>
  <si>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</si>
  <si>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</si>
  <si>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</si>
  <si>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</si>
  <si>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</si>
  <si>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</si>
  <si>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</si>
  <si>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</si>
  <si>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</si>
  <si>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</si>
  <si>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</si>
  <si>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</si>
  <si>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</si>
  <si>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</si>
  <si>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</si>
  <si>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</si>
  <si>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</si>
  <si>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</si>
  <si>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</si>
  <si>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</si>
  <si>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</si>
  <si>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</si>
  <si>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</si>
  <si>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</si>
  <si>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</si>
  <si>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</si>
  <si>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</si>
  <si>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</si>
  <si>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</si>
  <si>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</si>
  <si>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</si>
  <si>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</si>
  <si>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</si>
  <si>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</si>
  <si>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</si>
  <si>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</si>
  <si>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</si>
  <si>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</si>
  <si>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</si>
  <si>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</si>
  <si>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</si>
  <si>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</si>
  <si>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</si>
  <si>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</si>
  <si>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</si>
  <si>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</si>
  <si>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</si>
  <si>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</si>
  <si>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</si>
  <si>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</si>
  <si>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</si>
  <si>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</si>
  <si>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</si>
  <si>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</si>
  <si>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</si>
  <si>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</si>
  <si>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</si>
  <si>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</si>
  <si>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</si>
  <si>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</si>
  <si>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</si>
  <si>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</si>
  <si>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</si>
  <si>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</si>
  <si>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</si>
  <si>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</si>
  <si>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</si>
  <si>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</si>
  <si>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</si>
  <si>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</si>
  <si>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</si>
  <si>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</si>
  <si>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</si>
  <si>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</si>
  <si>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</si>
  <si>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</si>
  <si>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</si>
  <si>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</si>
  <si>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</si>
  <si>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</si>
  <si>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</si>
  <si>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</si>
  <si>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</si>
  <si>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</si>
  <si>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</si>
  <si>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</si>
  <si>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</si>
  <si>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</si>
  <si>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</si>
  <si>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</si>
  <si>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</si>
  <si>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</si>
  <si>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</si>
  <si>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</si>
  <si>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</si>
  <si>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</si>
  <si>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</si>
  <si>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</si>
  <si>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</si>
  <si>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</si>
  <si>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</si>
  <si>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</si>
  <si>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</si>
  <si>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</si>
  <si>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</si>
  <si>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</si>
  <si>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</si>
  <si>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</si>
  <si>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</si>
  <si>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</si>
  <si>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</si>
  <si>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</si>
  <si>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</si>
  <si>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</si>
  <si>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</si>
  <si>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</si>
  <si>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</si>
  <si>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</si>
  <si>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</si>
  <si>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</si>
  <si>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</si>
  <si>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</si>
  <si>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</si>
  <si>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</si>
  <si>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</si>
  <si>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</si>
  <si>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</si>
  <si>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</si>
  <si>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</si>
  <si>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</si>
  <si>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</si>
  <si>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</si>
  <si>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</si>
  <si>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</si>
  <si>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</si>
  <si>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</si>
  <si>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</si>
  <si>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</si>
  <si>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</si>
  <si>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</si>
  <si>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</si>
  <si>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</si>
  <si>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</si>
  <si>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</si>
  <si>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</si>
  <si>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</si>
  <si>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</si>
  <si>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</si>
  <si>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</si>
  <si>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</si>
  <si>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</si>
  <si>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</si>
  <si>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</si>
  <si>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</si>
  <si>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</si>
  <si>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</si>
  <si>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</si>
  <si>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</si>
  <si>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</si>
  <si>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</si>
  <si>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</si>
  <si>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</si>
  <si>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</si>
  <si>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</si>
  <si>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</si>
  <si>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</si>
  <si>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</si>
  <si>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</si>
  <si>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</si>
  <si>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</si>
  <si>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</si>
  <si>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</si>
  <si>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</si>
  <si>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</si>
  <si>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</si>
  <si>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</si>
  <si>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</si>
  <si>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</si>
  <si>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</si>
  <si>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</si>
  <si>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</si>
  <si>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</si>
  <si>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</si>
  <si>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</si>
  <si>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</si>
  <si>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</si>
  <si>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</si>
  <si>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</si>
  <si>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</si>
  <si>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</si>
  <si>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</si>
  <si>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</si>
  <si>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</si>
  <si>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</si>
  <si>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</si>
  <si>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</si>
  <si>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</si>
  <si>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</si>
  <si>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</si>
  <si>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</si>
  <si>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</si>
  <si>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</si>
  <si>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</si>
  <si>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</si>
  <si>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</si>
  <si>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</si>
  <si>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</si>
  <si>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</si>
  <si>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</si>
  <si>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</si>
  <si>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</si>
  <si>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</si>
  <si>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</si>
  <si>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</si>
  <si>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</si>
  <si>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</si>
  <si>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</si>
  <si>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</si>
  <si>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</si>
  <si>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</si>
  <si>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</si>
  <si>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</si>
  <si>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</si>
  <si>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</si>
  <si>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</si>
  <si>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</si>
  <si>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</si>
  <si>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</si>
  <si>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</si>
  <si>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</si>
  <si>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</si>
  <si>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</si>
  <si>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</si>
  <si>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</si>
  <si>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</si>
  <si>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</si>
  <si>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</si>
  <si>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</si>
  <si>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</si>
  <si>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</si>
  <si>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</si>
  <si>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</si>
  <si>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</si>
  <si>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</si>
  <si>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</si>
  <si>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</si>
  <si>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</si>
  <si>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</si>
  <si>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</si>
  <si>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</si>
  <si>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</si>
  <si>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</si>
  <si>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</si>
  <si>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</si>
  <si>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</si>
  <si>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</si>
  <si>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</si>
  <si>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</si>
  <si>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</si>
  <si>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</si>
  <si>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</si>
  <si>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</si>
  <si>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</si>
  <si>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</si>
  <si>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</si>
  <si>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</si>
  <si>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</si>
  <si>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</si>
  <si>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</si>
  <si>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</si>
  <si>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</si>
  <si>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</si>
  <si>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</si>
  <si>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</si>
  <si>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</si>
  <si>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</si>
  <si>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</si>
  <si>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</si>
  <si>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</si>
  <si>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</si>
  <si>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</si>
  <si>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</si>
  <si>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</si>
  <si>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</si>
  <si>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</si>
  <si>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</si>
  <si>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</si>
  <si>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</si>
  <si>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</si>
  <si>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</si>
  <si>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</si>
  <si>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</si>
  <si>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</si>
  <si>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</si>
  <si>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</si>
  <si>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</si>
  <si>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</si>
  <si>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</si>
  <si>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</si>
  <si>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</si>
  <si>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</si>
  <si>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</si>
  <si>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</si>
  <si>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</si>
  <si>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</si>
  <si>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</si>
  <si>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</si>
  <si>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</si>
  <si>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</si>
  <si>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</si>
  <si>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</si>
  <si>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</si>
  <si>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</si>
  <si>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</si>
  <si>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</si>
  <si>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</si>
  <si>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</si>
  <si>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</si>
  <si>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</si>
  <si>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</si>
  <si>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</si>
  <si>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</si>
  <si>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</si>
  <si>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</si>
  <si>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</si>
  <si>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</si>
  <si>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</si>
  <si>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</si>
  <si>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</si>
  <si>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</si>
  <si>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</si>
  <si>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</si>
  <si>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</si>
  <si>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</si>
  <si>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</si>
  <si>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</si>
  <si>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</si>
  <si>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</si>
  <si>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</si>
  <si>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</si>
  <si>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</si>
  <si>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</si>
  <si>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</si>
  <si>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</si>
  <si>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</si>
  <si>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</si>
  <si>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</si>
  <si>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</si>
  <si>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</si>
  <si>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</si>
  <si>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</si>
  <si>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</si>
  <si>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</si>
  <si>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</si>
  <si>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</si>
  <si>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</si>
  <si>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</si>
  <si>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</si>
  <si>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</si>
  <si>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</si>
  <si>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</si>
  <si>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</si>
  <si>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</si>
  <si>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</si>
  <si>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</si>
  <si>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</si>
  <si>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</si>
  <si>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</si>
  <si>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</si>
  <si>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</si>
  <si>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</si>
  <si>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</si>
  <si>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</si>
  <si>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</si>
  <si>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</si>
  <si>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</si>
  <si>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</si>
  <si>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</si>
  <si>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</si>
  <si>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</si>
  <si>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</si>
  <si>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</si>
  <si>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</si>
  <si>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</si>
  <si>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</si>
  <si>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</si>
  <si>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</si>
  <si>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</si>
  <si>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</si>
  <si>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</si>
  <si>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</si>
  <si>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</si>
  <si>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</si>
  <si>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</si>
  <si>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</si>
  <si>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</si>
  <si>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</si>
  <si>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</si>
  <si>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</si>
  <si>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</si>
  <si>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</si>
  <si>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</si>
  <si>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</si>
  <si>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</si>
  <si>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</si>
  <si>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</si>
  <si>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</si>
  <si>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</si>
  <si>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</si>
  <si>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</si>
  <si>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</si>
  <si>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</si>
  <si>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</si>
  <si>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</si>
  <si>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</si>
  <si>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</si>
  <si>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</si>
  <si>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</si>
  <si>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</si>
  <si>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</si>
  <si>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</si>
  <si>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</si>
  <si>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</si>
  <si>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</si>
  <si>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</si>
  <si>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</si>
  <si>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</si>
  <si>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</si>
  <si>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</si>
  <si>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</si>
  <si>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</si>
  <si>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</si>
  <si>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</si>
  <si>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</si>
  <si>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</si>
  <si>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</si>
  <si>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</si>
  <si>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</si>
  <si>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</si>
  <si>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</si>
  <si>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</si>
  <si>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</si>
  <si>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</si>
  <si>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</si>
  <si>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</si>
  <si>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</si>
  <si>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</si>
  <si>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</si>
  <si>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</si>
  <si>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</si>
  <si>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</si>
  <si>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</si>
  <si>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</si>
  <si>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</si>
  <si>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</si>
  <si>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</si>
  <si>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</si>
  <si>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</si>
  <si>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</si>
  <si>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</si>
  <si>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</si>
  <si>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</si>
  <si>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</si>
  <si>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</si>
  <si>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</si>
  <si>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</si>
  <si>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</si>
  <si>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</si>
  <si>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</si>
  <si>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</si>
  <si>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</si>
  <si>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</si>
  <si>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</si>
  <si>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</si>
  <si>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</si>
  <si>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</si>
  <si>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</si>
  <si>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</si>
  <si>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</si>
  <si>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</si>
  <si>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</si>
  <si>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</si>
  <si>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</si>
  <si>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</si>
  <si>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</si>
  <si>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</si>
  <si>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</si>
  <si>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</si>
  <si>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</si>
  <si>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</si>
  <si>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</si>
  <si>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</si>
  <si>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</si>
  <si>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</si>
  <si>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</si>
  <si>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</si>
  <si>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</si>
  <si>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</si>
  <si>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</si>
  <si>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</si>
  <si>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</si>
  <si>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</si>
  <si>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</si>
  <si>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</si>
  <si>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</si>
  <si>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</si>
  <si>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</si>
  <si>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</si>
  <si>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</si>
  <si>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</si>
  <si>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</si>
  <si>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</si>
  <si>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</si>
  <si>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</si>
  <si>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</si>
  <si>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</si>
  <si>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</si>
  <si>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</si>
  <si>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</si>
  <si>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</si>
  <si>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</si>
  <si>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</si>
  <si>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</si>
  <si>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</si>
  <si>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</si>
  <si>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</si>
  <si>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</si>
  <si>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</si>
  <si>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</si>
  <si>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</si>
  <si>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</si>
  <si>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</si>
  <si>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</si>
  <si>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</si>
  <si>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</si>
  <si>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</si>
  <si>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</si>
  <si>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</si>
  <si>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</si>
  <si>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</si>
  <si>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</si>
  <si>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</si>
  <si>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</si>
  <si>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</si>
  <si>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</si>
  <si>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</si>
  <si>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</si>
  <si>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</si>
  <si>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</si>
  <si>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</si>
  <si>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</si>
  <si>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</si>
  <si>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</si>
  <si>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</si>
  <si>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</si>
  <si>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</si>
  <si>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</si>
  <si>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</si>
  <si>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</si>
  <si>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</si>
  <si>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</si>
  <si>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</si>
  <si>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</si>
  <si>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</si>
  <si>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</si>
  <si>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</si>
  <si>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</si>
  <si>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</si>
  <si>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</si>
  <si>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</si>
  <si>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</si>
  <si>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</si>
  <si>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</si>
  <si>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</si>
  <si>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</si>
  <si>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</si>
  <si>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</si>
  <si>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</si>
  <si>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</si>
  <si>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</si>
  <si>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</si>
  <si>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</si>
  <si>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</si>
  <si>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</si>
  <si>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</si>
  <si>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</si>
  <si>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</si>
  <si>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</si>
  <si>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</si>
  <si>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</si>
  <si>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</si>
  <si>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</si>
  <si>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</si>
  <si>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</si>
  <si>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</si>
  <si>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</si>
  <si>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</si>
  <si>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</si>
  <si>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</si>
  <si>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</si>
  <si>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</si>
  <si>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</si>
  <si>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</si>
  <si>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</si>
  <si>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</si>
  <si>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</si>
  <si>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</si>
  <si>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</si>
  <si>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</si>
  <si>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</si>
  <si>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</si>
  <si>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</si>
  <si>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</si>
  <si>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</si>
  <si>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</si>
  <si>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</si>
  <si>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</si>
  <si>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</si>
  <si>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</si>
  <si>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</si>
  <si>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</si>
  <si>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</si>
  <si>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</si>
  <si>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</si>
  <si>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</si>
  <si>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</si>
  <si>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</si>
  <si>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</si>
  <si>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</si>
  <si>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</si>
  <si>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</si>
  <si>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</si>
  <si>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</si>
  <si>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</si>
  <si>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</si>
  <si>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</si>
  <si>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</si>
  <si>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</si>
  <si>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</si>
  <si>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</si>
  <si>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</si>
  <si>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</si>
  <si>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</si>
  <si>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</si>
  <si>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</si>
  <si>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</si>
  <si>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</si>
  <si>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</si>
  <si>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</si>
  <si>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</si>
  <si>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</si>
  <si>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</si>
  <si>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</si>
  <si>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</si>
  <si>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</si>
  <si>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</si>
  <si>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</si>
  <si>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</si>
  <si>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</si>
  <si>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</si>
  <si>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</si>
  <si>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</si>
  <si>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</si>
  <si>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</si>
  <si>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</si>
  <si>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</si>
  <si>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</si>
  <si>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</si>
  <si>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</si>
  <si>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</si>
  <si>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</si>
  <si>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</si>
  <si>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</si>
  <si>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</si>
  <si>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</si>
  <si>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</si>
  <si>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</si>
  <si>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</si>
  <si>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</si>
  <si>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</si>
  <si>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</si>
  <si>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</si>
  <si>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</si>
  <si>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</si>
  <si>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</si>
  <si>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</si>
  <si>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</si>
  <si>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</si>
  <si>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</si>
  <si>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</si>
  <si>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</si>
  <si>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</si>
  <si>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</si>
  <si>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</si>
  <si>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</si>
  <si>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</si>
  <si>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</si>
  <si>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</si>
  <si>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</si>
  <si>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</si>
  <si>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</si>
  <si>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</si>
  <si>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</si>
  <si>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</si>
  <si>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</si>
  <si>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</si>
  <si>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</si>
  <si>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</si>
  <si>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</si>
  <si>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</si>
  <si>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</si>
  <si>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</si>
  <si>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</si>
  <si>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</si>
  <si>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</si>
  <si>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</si>
  <si>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</si>
  <si>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</si>
  <si>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</si>
  <si>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</si>
  <si>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</si>
  <si>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</si>
  <si>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</si>
  <si>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</si>
  <si>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</si>
  <si>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</si>
  <si>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</si>
  <si>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</si>
  <si>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</si>
  <si>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</si>
  <si>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</si>
  <si>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</si>
  <si>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</si>
  <si>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</si>
  <si>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</si>
  <si>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</si>
  <si>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</si>
  <si>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</si>
  <si>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</si>
  <si>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</si>
  <si>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</si>
  <si>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</si>
  <si>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</si>
  <si>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</si>
  <si>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</si>
  <si>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</si>
  <si>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</si>
  <si>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</si>
  <si>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</si>
  <si>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</si>
  <si>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</si>
  <si>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</si>
  <si>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</si>
  <si>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</si>
  <si>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</si>
  <si>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</si>
  <si>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</si>
  <si>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</si>
  <si>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</si>
  <si>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</si>
  <si>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</si>
  <si>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</si>
  <si>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</si>
  <si>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</si>
  <si>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</si>
  <si>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</si>
  <si>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</si>
  <si>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</si>
  <si>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</si>
  <si>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</si>
  <si>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</si>
  <si>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</si>
  <si>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</si>
  <si>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</si>
  <si>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</si>
  <si>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</si>
  <si>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</si>
  <si>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</si>
  <si>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</si>
  <si>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</si>
  <si>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</si>
  <si>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</si>
  <si>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</si>
  <si>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</si>
  <si>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</si>
  <si>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</si>
  <si>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</si>
  <si>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</si>
  <si>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</si>
  <si>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</si>
  <si>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</si>
  <si>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</si>
  <si>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</si>
  <si>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</si>
  <si>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</si>
  <si>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</si>
  <si>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</si>
  <si>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</si>
  <si>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</si>
  <si>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</si>
  <si>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</si>
  <si>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</si>
  <si>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</si>
  <si>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</si>
  <si>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</si>
  <si>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</si>
  <si>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</si>
  <si>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</si>
  <si>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</si>
  <si>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</si>
  <si>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</si>
  <si>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</si>
  <si>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</si>
  <si>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</si>
  <si>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</si>
  <si>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</si>
  <si>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</si>
  <si>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</si>
  <si>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</si>
  <si>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</si>
  <si>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</si>
  <si>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</si>
  <si>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</si>
  <si>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</si>
  <si>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</si>
  <si>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</si>
  <si>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</si>
  <si>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</si>
  <si>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</si>
  <si>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</si>
  <si>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</si>
  <si>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</si>
  <si>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</si>
  <si>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</si>
  <si>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</si>
  <si>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</si>
  <si>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</si>
  <si>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</si>
  <si>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</si>
  <si>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</si>
  <si>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</si>
  <si>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</si>
  <si>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</si>
  <si>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</si>
  <si>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</si>
  <si>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</si>
  <si>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</si>
  <si>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</si>
  <si>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</si>
  <si>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</si>
  <si>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</si>
  <si>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</si>
  <si>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</si>
  <si>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</si>
  <si>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</si>
  <si>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</si>
  <si>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</si>
  <si>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</si>
  <si>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</si>
  <si>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</si>
  <si>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</si>
  <si>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</si>
  <si>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</si>
  <si>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</si>
  <si>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</si>
  <si>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</si>
  <si>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</si>
  <si>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</si>
  <si>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</si>
  <si>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</si>
  <si>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</si>
  <si>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</si>
  <si>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</si>
  <si>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</si>
  <si>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</si>
  <si>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</si>
  <si>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</si>
  <si>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</si>
  <si>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</si>
  <si>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</si>
  <si>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</si>
  <si>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</si>
  <si>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</si>
  <si>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</si>
  <si>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</si>
  <si>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</si>
  <si>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</si>
  <si>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</si>
  <si>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</si>
  <si>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</si>
  <si>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</si>
  <si>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</si>
  <si>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</si>
  <si>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</si>
  <si>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</si>
  <si>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</si>
  <si>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</si>
  <si>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</si>
  <si>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</si>
  <si>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</si>
  <si>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</si>
  <si>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</si>
  <si>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</si>
  <si>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</si>
  <si>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</si>
  <si>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</si>
  <si>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</si>
  <si>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</si>
  <si>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</si>
  <si>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</si>
  <si>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</si>
  <si>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</si>
  <si>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</si>
  <si>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</si>
  <si>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</si>
  <si>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</si>
  <si>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</si>
  <si>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</si>
  <si>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</si>
  <si>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</si>
  <si>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</si>
  <si>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</si>
  <si>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</si>
  <si>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</si>
  <si>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</si>
  <si>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</si>
  <si>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</si>
  <si>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</si>
  <si>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</si>
  <si>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</si>
  <si>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</si>
  <si>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</si>
  <si>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</si>
  <si>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</si>
  <si>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</si>
  <si>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</si>
  <si>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</si>
  <si>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</si>
  <si>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</si>
  <si>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</si>
  <si>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</si>
  <si>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</si>
  <si>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</si>
  <si>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</si>
  <si>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</si>
  <si>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</si>
  <si>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</si>
  <si>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</si>
  <si>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</si>
  <si>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</si>
  <si>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</si>
  <si>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</si>
  <si>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</si>
  <si>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</si>
  <si>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</si>
  <si>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</si>
  <si>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</si>
  <si>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</si>
  <si>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</si>
  <si>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</si>
  <si>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</si>
  <si>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</si>
  <si>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</si>
  <si>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</si>
  <si>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</si>
  <si>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</si>
  <si>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</si>
  <si>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</si>
  <si>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</si>
  <si>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</si>
  <si>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</si>
  <si>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</si>
  <si>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</si>
  <si>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</si>
  <si>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</si>
  <si>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</si>
  <si>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</si>
  <si>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</si>
  <si>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</si>
  <si>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</si>
  <si>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</si>
  <si>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</si>
  <si>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</si>
  <si>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</si>
  <si>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</si>
  <si>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</si>
  <si>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</si>
  <si>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</si>
  <si>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</si>
  <si>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</si>
  <si>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</si>
  <si>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</si>
  <si>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</si>
  <si>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</si>
  <si>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</si>
  <si>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</si>
  <si>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</si>
  <si>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</si>
  <si>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</si>
  <si>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</si>
  <si>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</si>
  <si>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</si>
  <si>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</si>
  <si>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</si>
  <si>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</si>
  <si>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</si>
  <si>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</si>
  <si>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</si>
  <si>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</si>
  <si>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</si>
  <si>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</si>
  <si>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</si>
  <si>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</si>
  <si>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</si>
  <si>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</si>
  <si>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</si>
  <si>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</si>
  <si>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</si>
  <si>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</si>
  <si>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</si>
  <si>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</si>
  <si>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</si>
  <si>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</si>
  <si>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</si>
  <si>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</si>
  <si>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</si>
  <si>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</si>
  <si>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</si>
  <si>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</si>
  <si>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</si>
  <si>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</si>
  <si>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</si>
  <si>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</si>
  <si>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</si>
  <si>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</si>
  <si>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</si>
  <si>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</si>
  <si>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</si>
  <si>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</si>
  <si>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</si>
  <si>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</si>
  <si>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</si>
  <si>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</si>
  <si>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</si>
  <si>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</si>
  <si>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</si>
  <si>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</si>
  <si>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</si>
  <si>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</si>
  <si>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</si>
  <si>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</si>
  <si>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</si>
  <si>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</si>
  <si>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</si>
  <si>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</si>
  <si>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</si>
  <si>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</si>
  <si>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</si>
  <si>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</si>
  <si>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</si>
  <si>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</si>
  <si>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</si>
  <si>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</si>
  <si>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</si>
  <si>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</si>
  <si>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</si>
  <si>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</si>
  <si>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</si>
  <si>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</si>
  <si>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</si>
  <si>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</si>
  <si>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</si>
  <si>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</si>
  <si>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</si>
  <si>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</si>
  <si>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</si>
  <si>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</si>
  <si>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</si>
  <si>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</si>
  <si>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</si>
  <si>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</si>
  <si>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</si>
  <si>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</si>
  <si>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</si>
  <si>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</si>
  <si>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</si>
  <si>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</si>
  <si>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</si>
  <si>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</si>
  <si>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</si>
  <si>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</si>
  <si>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</si>
  <si>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</si>
  <si>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</si>
  <si>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</si>
  <si>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</si>
  <si>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</si>
  <si>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</si>
  <si>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</si>
  <si>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</si>
  <si>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</si>
  <si>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</si>
  <si>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</si>
  <si>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</si>
  <si>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</si>
  <si>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</si>
  <si>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</si>
  <si>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</si>
  <si>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</si>
  <si>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</si>
  <si>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</si>
  <si>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</si>
  <si>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</si>
  <si>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</si>
  <si>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</si>
  <si>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</si>
  <si>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</si>
  <si>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</si>
  <si>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</si>
  <si>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</si>
  <si>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</si>
  <si>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</si>
  <si>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</si>
  <si>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</si>
  <si>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</si>
  <si>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</si>
  <si>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</si>
  <si>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</si>
  <si>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</si>
  <si>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</si>
  <si>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</si>
  <si>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</si>
  <si>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</si>
  <si>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</si>
  <si>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</si>
  <si>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</si>
  <si>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</si>
  <si>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</si>
  <si>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</si>
  <si>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</si>
  <si>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</si>
  <si>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</si>
  <si>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</si>
  <si>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</si>
  <si>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</si>
  <si>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</si>
  <si>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</si>
  <si>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</si>
  <si>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</si>
  <si>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</si>
  <si>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</si>
  <si>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</si>
  <si>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</si>
  <si>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</si>
  <si>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</si>
  <si>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</si>
  <si>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</si>
  <si>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</si>
  <si>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</si>
  <si>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</si>
  <si>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</si>
  <si>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</si>
  <si>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</si>
  <si>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</si>
  <si>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</si>
  <si>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</si>
  <si>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</si>
  <si>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</si>
  <si>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</si>
  <si>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</si>
  <si>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</si>
  <si>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</si>
  <si>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</si>
  <si>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</si>
  <si>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</si>
  <si>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</si>
  <si>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</si>
  <si>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</si>
  <si>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</si>
  <si>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</si>
  <si>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</si>
  <si>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</si>
  <si>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</si>
  <si>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</si>
  <si>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</si>
  <si>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</si>
  <si>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</si>
  <si>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</si>
  <si>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</si>
  <si>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</si>
  <si>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</si>
  <si>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</si>
  <si>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</si>
  <si>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</si>
  <si>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</si>
  <si>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</si>
  <si>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</si>
  <si>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</si>
  <si>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</si>
  <si>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</si>
  <si>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</si>
  <si>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</si>
  <si>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</si>
  <si>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</si>
  <si>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</si>
  <si>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</si>
  <si>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</si>
  <si>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</si>
  <si>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</si>
  <si>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</si>
  <si>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</si>
  <si>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</si>
  <si>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</si>
  <si>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</si>
  <si>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</si>
  <si>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</si>
  <si>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</si>
  <si>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</si>
  <si>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</si>
  <si>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</si>
  <si>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</si>
  <si>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</si>
  <si>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</si>
  <si>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</si>
  <si>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</si>
  <si>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</si>
  <si>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</si>
  <si>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</si>
  <si>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</si>
  <si>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</si>
  <si>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</si>
  <si>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</si>
  <si>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</si>
  <si>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</si>
  <si>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</si>
  <si>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</si>
  <si>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</si>
  <si>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</si>
  <si>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</si>
  <si>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</si>
  <si>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</si>
  <si>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</si>
  <si>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</si>
  <si>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</si>
  <si>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</si>
  <si>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</si>
  <si>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</si>
  <si>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</si>
  <si>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</si>
  <si>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</si>
  <si>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</si>
  <si>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</si>
  <si>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</si>
  <si>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</si>
  <si>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</si>
  <si>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</si>
  <si>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</si>
  <si>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</si>
  <si>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</si>
  <si>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</si>
  <si>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</si>
  <si>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</si>
  <si>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</si>
  <si>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</si>
  <si>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</si>
  <si>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</si>
  <si>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</si>
  <si>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</si>
  <si>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</si>
  <si>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</si>
  <si>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</si>
  <si>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</si>
  <si>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</si>
  <si>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</si>
  <si>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</si>
  <si>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</si>
  <si>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</si>
  <si>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</si>
  <si>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</si>
  <si>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</si>
  <si>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</si>
  <si>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</si>
  <si>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</si>
  <si>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</si>
  <si>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</si>
  <si>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</si>
  <si>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</si>
  <si>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</si>
  <si>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</si>
  <si>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</si>
  <si>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</si>
  <si>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</si>
  <si>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</si>
  <si>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</si>
  <si>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</si>
  <si>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</si>
  <si>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</si>
  <si>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</si>
  <si>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</si>
  <si>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</si>
  <si>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</si>
  <si>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</si>
  <si>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</si>
  <si>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</si>
  <si>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</si>
  <si>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</si>
  <si>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</si>
  <si>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</si>
  <si>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</si>
  <si>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</si>
  <si>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</si>
  <si>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</si>
  <si>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</si>
  <si>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</si>
  <si>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</si>
  <si>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</si>
  <si>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</si>
  <si>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</si>
  <si>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</si>
  <si>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</si>
  <si>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</si>
  <si>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</si>
  <si>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</si>
  <si>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</si>
  <si>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</si>
  <si>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</si>
  <si>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</si>
  <si>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</si>
  <si>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</si>
  <si>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</si>
  <si>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</si>
  <si>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</si>
  <si>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</si>
  <si>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</si>
  <si>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</si>
  <si>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</si>
  <si>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</si>
  <si>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</si>
  <si>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</si>
  <si>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</si>
  <si>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</si>
  <si>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</si>
  <si>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</si>
  <si>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</si>
  <si>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</si>
  <si>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</si>
  <si>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</si>
  <si>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</si>
  <si>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</si>
  <si>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</si>
  <si>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</si>
  <si>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</si>
  <si>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</si>
  <si>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</si>
  <si>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</si>
  <si>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</si>
  <si>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</si>
  <si>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</si>
  <si>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</si>
  <si>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</si>
  <si>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</si>
  <si>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</si>
  <si>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</si>
  <si>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</si>
  <si>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</si>
  <si>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</si>
  <si>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</si>
  <si>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</si>
  <si>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</si>
  <si>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</si>
  <si>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</si>
  <si>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</si>
  <si>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</si>
  <si>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</si>
  <si>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</si>
  <si>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</si>
  <si>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</si>
  <si>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</si>
  <si>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</si>
  <si>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</si>
  <si>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</si>
  <si>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</si>
  <si>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</si>
  <si>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</si>
  <si>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</si>
  <si>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</si>
  <si>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</si>
  <si>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</si>
  <si>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</si>
  <si>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</si>
  <si>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</si>
  <si>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</si>
  <si>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</si>
  <si>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</si>
  <si>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</si>
  <si>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</si>
  <si>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</si>
  <si>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</si>
  <si>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</si>
  <si>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</si>
  <si>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</si>
  <si>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</si>
  <si>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</si>
  <si>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</si>
  <si>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</si>
  <si>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</si>
  <si>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</si>
  <si>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</si>
  <si>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</si>
  <si>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</si>
  <si>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</si>
  <si>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</si>
  <si>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</si>
  <si>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</si>
  <si>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</si>
  <si>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</si>
  <si>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</si>
  <si>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</si>
  <si>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</si>
  <si>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</si>
  <si>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</si>
  <si>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</si>
  <si>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</si>
  <si>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</si>
  <si>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</si>
  <si>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</si>
  <si>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</si>
  <si>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</si>
  <si>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</si>
  <si>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</si>
  <si>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</si>
  <si>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</si>
  <si>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</si>
  <si>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</si>
  <si>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</si>
  <si>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</si>
  <si>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</si>
  <si>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</si>
  <si>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</si>
  <si>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</si>
  <si>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</si>
  <si>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</si>
  <si>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</si>
  <si>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</si>
  <si>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</si>
  <si>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</si>
  <si>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</si>
  <si>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</si>
  <si>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</si>
  <si>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</si>
  <si>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</si>
  <si>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</si>
  <si>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</si>
  <si>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</si>
  <si>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</si>
  <si>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</si>
  <si>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</si>
  <si>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</si>
  <si>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</si>
  <si>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</si>
  <si>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</si>
  <si>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</si>
  <si>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</si>
  <si>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</si>
  <si>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</si>
  <si>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</si>
  <si>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</si>
  <si>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</si>
  <si>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</si>
  <si>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</si>
  <si>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</si>
  <si>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</si>
  <si>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</si>
  <si>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</si>
  <si>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</si>
  <si>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</si>
  <si>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</si>
  <si>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</si>
  <si>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</si>
  <si>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</si>
  <si>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</si>
  <si>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</si>
  <si>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</si>
  <si>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</si>
  <si>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</si>
  <si>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</si>
  <si>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</si>
  <si>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</si>
  <si>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</si>
  <si>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</si>
  <si>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</si>
  <si>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</si>
  <si>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</si>
  <si>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</si>
  <si>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</si>
  <si>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</si>
  <si>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</si>
  <si>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</si>
  <si>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</si>
  <si>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</si>
  <si>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</si>
  <si>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</si>
  <si>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</si>
  <si>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</si>
  <si>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</si>
  <si>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</si>
  <si>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</si>
  <si>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</si>
  <si>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</si>
  <si>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</si>
  <si>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</si>
  <si>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</si>
  <si>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</si>
  <si>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</si>
  <si>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</si>
  <si>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</si>
  <si>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</si>
  <si>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</si>
  <si>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</si>
  <si>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</si>
  <si>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</si>
  <si>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</si>
  <si>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</si>
  <si>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</si>
  <si>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</si>
  <si>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</si>
  <si>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</si>
  <si>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</si>
  <si>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</si>
  <si>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</si>
  <si>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</si>
  <si>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</si>
  <si>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</si>
  <si>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</si>
  <si>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</si>
  <si>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</si>
  <si>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</si>
  <si>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</si>
  <si>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</si>
  <si>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</si>
  <si>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</si>
  <si>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</si>
  <si>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</si>
  <si>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</si>
  <si>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</si>
  <si>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</si>
  <si>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</si>
  <si>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</si>
  <si>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</si>
  <si>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</si>
  <si>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</si>
  <si>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</si>
  <si>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</si>
  <si>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</si>
  <si>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</si>
  <si>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</si>
  <si>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</si>
  <si>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</si>
  <si>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</si>
  <si>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</si>
  <si>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</si>
  <si>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</si>
  <si>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</si>
  <si>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</si>
  <si>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</si>
  <si>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</si>
  <si>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</si>
  <si>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</si>
  <si>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</si>
  <si>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</si>
  <si>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</si>
  <si>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</si>
  <si>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</si>
  <si>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</si>
  <si>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</si>
  <si>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</si>
  <si>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</si>
  <si>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</si>
  <si>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</si>
  <si>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</si>
  <si>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</si>
  <si>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</si>
  <si>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</si>
  <si>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</si>
  <si>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</si>
  <si>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</si>
  <si>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</si>
  <si>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</si>
  <si>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</si>
  <si>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</si>
  <si>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</si>
  <si>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</si>
  <si>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</si>
  <si>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</si>
  <si>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</si>
  <si>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</si>
  <si>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</si>
  <si>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</si>
  <si>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</si>
  <si>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</si>
  <si>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</si>
  <si>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</si>
  <si>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</si>
  <si>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</si>
  <si>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</si>
  <si>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</si>
  <si>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</si>
  <si>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</si>
  <si>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</si>
  <si>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</si>
  <si>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</si>
  <si>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</si>
  <si>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</si>
  <si>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</si>
  <si>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</si>
  <si>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</si>
  <si>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</si>
  <si>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</si>
  <si>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</si>
  <si>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</si>
  <si>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</si>
  <si>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</si>
  <si>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</si>
  <si>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</si>
  <si>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</si>
  <si>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</si>
  <si>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</si>
  <si>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</si>
  <si>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</si>
  <si>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</si>
  <si>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</si>
  <si>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</si>
  <si>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</si>
  <si>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</si>
  <si>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</si>
  <si>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</si>
  <si>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</si>
  <si>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</si>
  <si>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</si>
  <si>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</si>
  <si>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</si>
  <si>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</si>
  <si>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</si>
  <si>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</si>
  <si>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</si>
  <si>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</si>
  <si>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</si>
  <si>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</si>
  <si>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</si>
  <si>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</si>
  <si>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</si>
  <si>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</si>
  <si>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</si>
  <si>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</si>
  <si>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</si>
  <si>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</si>
  <si>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</si>
  <si>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</si>
  <si>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</si>
  <si>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</si>
  <si>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</si>
  <si>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</si>
  <si>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</si>
  <si>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</si>
  <si>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</si>
  <si>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</si>
  <si>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</si>
  <si>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</si>
  <si>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</si>
  <si>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</si>
  <si>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</si>
  <si>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</si>
  <si>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</si>
  <si>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</si>
  <si>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</si>
  <si>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</si>
  <si>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</si>
  <si>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</si>
  <si>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</si>
  <si>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</si>
  <si>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</si>
  <si>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</si>
  <si>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</si>
  <si>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</si>
  <si>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</si>
  <si>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</si>
  <si>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</si>
  <si>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</si>
  <si>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</si>
  <si>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</si>
  <si>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</si>
  <si>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</si>
  <si>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</si>
  <si>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</si>
  <si>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</si>
  <si>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</si>
  <si>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</si>
  <si>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</si>
  <si>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</si>
  <si>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</si>
  <si>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</si>
  <si>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</si>
  <si>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</si>
  <si>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</si>
  <si>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</si>
  <si>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</si>
  <si>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</si>
  <si>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</si>
  <si>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</si>
  <si>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</si>
  <si>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</si>
  <si>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</si>
  <si>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</si>
  <si>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</si>
  <si>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</si>
  <si>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</si>
  <si>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</si>
  <si>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</si>
  <si>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</si>
  <si>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</si>
  <si>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</si>
  <si>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</si>
  <si>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</si>
  <si>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</si>
  <si>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</si>
  <si>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</si>
  <si>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</si>
  <si>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</si>
  <si>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</si>
  <si>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</si>
  <si>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</si>
  <si>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</si>
  <si>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</si>
  <si>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</si>
  <si>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</si>
  <si>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</si>
  <si>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</si>
  <si>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</si>
  <si>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</si>
  <si>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</si>
  <si>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</si>
  <si>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</si>
  <si>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</si>
  <si>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</si>
  <si>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</si>
  <si>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</si>
  <si>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</si>
  <si>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</si>
  <si>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</si>
  <si>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</si>
  <si>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</si>
  <si>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</si>
  <si>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</si>
  <si>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</si>
  <si>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</si>
  <si>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</si>
  <si>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</si>
  <si>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</si>
  <si>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</si>
  <si>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</si>
  <si>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</si>
  <si>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</si>
  <si>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</si>
  <si>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</si>
  <si>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</si>
  <si>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</si>
  <si>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</si>
  <si>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</si>
  <si>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</si>
  <si>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</si>
  <si>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</si>
  <si>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</si>
  <si>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</si>
  <si>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</si>
  <si>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</si>
  <si>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</si>
  <si>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</si>
  <si>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</si>
  <si>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</si>
  <si>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</si>
  <si>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</si>
  <si>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</si>
  <si>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</si>
  <si>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</si>
  <si>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</si>
  <si>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</si>
  <si>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</si>
  <si>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</si>
  <si>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</si>
  <si>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</si>
  <si>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</si>
  <si>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</si>
  <si>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</si>
  <si>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</si>
  <si>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</si>
  <si>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</si>
  <si>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</si>
  <si>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</si>
  <si>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</si>
  <si>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</si>
  <si>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</si>
  <si>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</si>
  <si>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</si>
  <si>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</si>
  <si>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</si>
  <si>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</si>
  <si>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</si>
  <si>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</si>
  <si>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</si>
  <si>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</si>
  <si>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</si>
  <si>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</si>
  <si>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</si>
  <si>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</si>
  <si>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</si>
  <si>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</si>
  <si>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</si>
  <si>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</si>
  <si>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</si>
  <si>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</si>
  <si>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</si>
  <si>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</si>
  <si>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</si>
  <si>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</si>
  <si>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</si>
  <si>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</si>
  <si>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</si>
  <si>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</si>
  <si>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</si>
  <si>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</si>
  <si>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</si>
  <si>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</si>
  <si>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</si>
  <si>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</si>
  <si>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</si>
  <si>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</si>
  <si>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</si>
  <si>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</si>
  <si>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</si>
  <si>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</si>
  <si>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</si>
  <si>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</si>
  <si>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</si>
  <si>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</si>
  <si>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</si>
  <si>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</si>
  <si>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</si>
  <si>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</si>
  <si>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</si>
  <si>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</si>
  <si>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</si>
  <si>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</si>
  <si>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</si>
  <si>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</si>
  <si>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</si>
  <si>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</si>
  <si>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</si>
  <si>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</si>
  <si>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</si>
  <si>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</si>
  <si>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</si>
  <si>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</si>
  <si>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</si>
  <si>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</si>
  <si>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</si>
  <si>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</si>
  <si>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</si>
  <si>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</si>
  <si>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</si>
  <si>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</si>
  <si>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</si>
  <si>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</si>
  <si>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</si>
  <si>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</si>
  <si>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</si>
  <si>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</si>
  <si>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</si>
  <si>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</si>
  <si>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</si>
  <si>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</si>
  <si>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</si>
  <si>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</si>
  <si>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</si>
  <si>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</si>
  <si>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</si>
  <si>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</si>
  <si>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</si>
  <si>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</si>
  <si>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</si>
  <si>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</si>
  <si>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</si>
  <si>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</si>
  <si>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</si>
  <si>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</si>
  <si>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</si>
  <si>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</si>
  <si>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</si>
  <si>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</si>
  <si>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</si>
  <si>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</si>
  <si>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</si>
  <si>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</si>
  <si>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</si>
  <si>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</si>
  <si>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</si>
  <si>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</si>
  <si>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</si>
  <si>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</si>
  <si>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</si>
  <si>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</si>
  <si>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</si>
  <si>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</si>
  <si>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</si>
  <si>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</si>
  <si>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</si>
  <si>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</si>
  <si>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</si>
  <si>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</si>
  <si>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</si>
  <si>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</si>
  <si>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</si>
  <si>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</si>
  <si>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</si>
  <si>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</si>
  <si>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</si>
  <si>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</si>
  <si>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</si>
  <si>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</si>
  <si>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</si>
  <si>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</si>
  <si>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</si>
  <si>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</si>
  <si>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</si>
  <si>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</si>
  <si>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</si>
  <si>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</si>
  <si>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</si>
  <si>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</si>
  <si>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</si>
  <si>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</si>
  <si>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</si>
  <si>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</si>
  <si>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</si>
  <si>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</si>
  <si>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</si>
  <si>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</si>
  <si>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</si>
  <si>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</si>
  <si>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</si>
  <si>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</si>
  <si>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</si>
  <si>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</si>
  <si>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</si>
  <si>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</si>
  <si>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</si>
  <si>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</si>
  <si>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</si>
  <si>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</si>
  <si>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</si>
  <si>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</si>
  <si>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</si>
  <si>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</si>
  <si>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</si>
  <si>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</si>
  <si>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</si>
  <si>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</si>
  <si>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</si>
  <si>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</si>
  <si>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</si>
  <si>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</si>
  <si>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</si>
  <si>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</si>
  <si>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</si>
  <si>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</si>
  <si>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</si>
  <si>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</si>
  <si>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</si>
  <si>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</si>
  <si>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</si>
  <si>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</si>
  <si>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</si>
  <si>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</si>
  <si>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</si>
  <si>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</si>
  <si>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</si>
  <si>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</si>
  <si>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</si>
  <si>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</si>
  <si>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</si>
  <si>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</si>
  <si>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</si>
  <si>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</si>
  <si>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</si>
  <si>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</si>
  <si>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</si>
  <si>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</si>
  <si>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</si>
  <si>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</si>
  <si>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</si>
  <si>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</si>
  <si>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</si>
  <si>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</si>
  <si>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</si>
  <si>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</si>
  <si>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</si>
  <si>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</si>
  <si>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</si>
  <si>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</si>
  <si>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</si>
  <si>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</si>
  <si>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</si>
  <si>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</si>
  <si>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</si>
  <si>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</si>
  <si>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</si>
  <si>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</si>
  <si>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</si>
  <si>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</si>
  <si>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</si>
  <si>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</si>
  <si>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</si>
  <si>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</si>
  <si>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</si>
  <si>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</si>
  <si>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</si>
  <si>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</si>
  <si>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</si>
  <si>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</si>
  <si>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</si>
  <si>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</si>
  <si>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</si>
  <si>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</si>
  <si>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</si>
  <si>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</si>
  <si>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</si>
  <si>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</si>
  <si>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</si>
  <si>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</si>
  <si>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</si>
  <si>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</si>
  <si>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</si>
  <si>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</si>
  <si>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</si>
  <si>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</si>
  <si>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</si>
  <si>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</si>
  <si>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</si>
  <si>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</si>
  <si>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</si>
  <si>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</si>
  <si>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</si>
  <si>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</si>
  <si>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</si>
  <si>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</si>
  <si>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</si>
  <si>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</si>
  <si>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</si>
  <si>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</si>
  <si>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</si>
  <si>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</si>
  <si>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</si>
  <si>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</si>
  <si>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</si>
  <si>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</si>
  <si>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</si>
  <si>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</si>
  <si>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</si>
  <si>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</si>
  <si>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</si>
  <si>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</si>
  <si>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</si>
  <si>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</si>
  <si>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</si>
  <si>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</si>
  <si>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</si>
  <si>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</si>
  <si>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</si>
  <si>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</si>
  <si>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</si>
  <si>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</si>
  <si>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</si>
  <si>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</si>
  <si>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</si>
  <si>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</si>
  <si>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</si>
  <si>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</si>
  <si>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</si>
  <si>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</si>
  <si>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</si>
  <si>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</si>
  <si>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</si>
  <si>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</si>
  <si>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</si>
  <si>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</si>
  <si>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</si>
  <si>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</si>
  <si>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</si>
  <si>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</si>
  <si>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</si>
  <si>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</si>
  <si>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</si>
  <si>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</si>
  <si>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</si>
  <si>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</si>
  <si>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</si>
  <si>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</si>
  <si>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</si>
  <si>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</si>
  <si>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</si>
  <si>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</si>
  <si>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</si>
  <si>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</si>
  <si>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</si>
  <si>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</si>
  <si>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</si>
  <si>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</si>
  <si>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</si>
  <si>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</si>
  <si>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</si>
  <si>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</si>
  <si>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</si>
  <si>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</si>
  <si>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</si>
  <si>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</si>
  <si>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</si>
  <si>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</si>
  <si>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</si>
  <si>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</si>
  <si>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</si>
  <si>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</si>
  <si>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</si>
  <si>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</si>
  <si>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</si>
  <si>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</si>
  <si>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</si>
  <si>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</si>
  <si>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</si>
  <si>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</si>
  <si>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</si>
  <si>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</si>
  <si>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</si>
  <si>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</si>
  <si>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</si>
  <si>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</si>
  <si>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</si>
  <si>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</si>
  <si>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</si>
  <si>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</si>
  <si>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</si>
  <si>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</si>
  <si>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</si>
  <si>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</si>
  <si>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</si>
  <si>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</si>
  <si>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</si>
  <si>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</si>
  <si>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</si>
  <si>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</si>
  <si>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</si>
  <si>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</si>
  <si>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</si>
  <si>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</si>
  <si>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</si>
  <si>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</si>
  <si>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</si>
  <si>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</si>
  <si>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</si>
  <si>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</si>
  <si>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</si>
  <si>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</si>
  <si>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</si>
  <si>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</si>
  <si>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</si>
  <si>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</si>
  <si>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</si>
  <si>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</si>
  <si>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</si>
  <si>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</si>
  <si>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</si>
  <si>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</si>
  <si>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</si>
  <si>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</si>
  <si>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</si>
  <si>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</si>
  <si>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</si>
  <si>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</si>
  <si>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</si>
  <si>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</si>
  <si>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</si>
  <si>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</si>
  <si>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</si>
  <si>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</si>
  <si>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</si>
  <si>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</si>
  <si>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</si>
  <si>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</si>
  <si>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</si>
  <si>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</si>
  <si>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</si>
  <si>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</si>
  <si>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</si>
  <si>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</si>
  <si>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</si>
  <si>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</si>
  <si>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</si>
  <si>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</si>
  <si>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</si>
  <si>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</si>
  <si>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</si>
  <si>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</si>
  <si>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</si>
  <si>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</si>
  <si>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</si>
  <si>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</si>
  <si>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</si>
  <si>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</si>
  <si>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</si>
  <si>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</si>
  <si>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</si>
  <si>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</si>
  <si>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</si>
  <si>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</si>
  <si>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</si>
  <si>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</si>
  <si>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</si>
  <si>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</si>
  <si>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</si>
  <si>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</si>
  <si>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</si>
  <si>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</si>
  <si>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</si>
  <si>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</si>
  <si>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</si>
  <si>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</si>
  <si>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</si>
  <si>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</si>
  <si>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</si>
  <si>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</si>
  <si>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</si>
  <si>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</si>
  <si>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</si>
  <si>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</si>
  <si>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</si>
  <si>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</si>
  <si>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</si>
  <si>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</si>
  <si>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</si>
  <si>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</si>
  <si>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</si>
  <si>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</si>
  <si>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</si>
  <si>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</si>
  <si>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</si>
  <si>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</si>
  <si>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</si>
  <si>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</si>
  <si>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</si>
  <si>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</si>
  <si>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</si>
  <si>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</si>
  <si>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</si>
  <si>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</si>
  <si>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</si>
  <si>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</si>
  <si>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</si>
  <si>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</si>
  <si>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</si>
  <si>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</si>
  <si>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</si>
  <si>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</si>
  <si>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</si>
  <si>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</si>
  <si>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</si>
  <si>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</si>
  <si>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</si>
  <si>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</si>
  <si>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</si>
  <si>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</si>
  <si>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</si>
  <si>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</si>
  <si>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</si>
  <si>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</si>
  <si>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</si>
  <si>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</si>
  <si>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</si>
  <si>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</si>
  <si>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</si>
  <si>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</si>
  <si>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</si>
  <si>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</si>
  <si>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</si>
  <si>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</si>
  <si>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</si>
  <si>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</si>
  <si>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</si>
  <si>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</si>
  <si>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</si>
  <si>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</si>
  <si>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</si>
  <si>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</si>
  <si>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</si>
  <si>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</si>
  <si>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</si>
  <si>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</si>
  <si>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</si>
  <si>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</si>
  <si>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</si>
  <si>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</si>
  <si>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</si>
  <si>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</si>
  <si>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</si>
  <si>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</si>
  <si>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</si>
  <si>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</si>
  <si>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</si>
  <si>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</si>
  <si>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</si>
  <si>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</si>
  <si>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</si>
  <si>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</si>
  <si>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</si>
  <si>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</si>
  <si>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</si>
  <si>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</si>
  <si>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</si>
  <si>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</si>
  <si>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</si>
  <si>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</si>
  <si>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</si>
  <si>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</si>
  <si>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</si>
  <si>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</si>
  <si>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</si>
  <si>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</si>
  <si>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</si>
  <si>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</si>
  <si>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</si>
  <si>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</si>
  <si>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</si>
  <si>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</si>
  <si>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</si>
  <si>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</si>
  <si>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</si>
  <si>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</si>
  <si>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</si>
  <si>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</si>
  <si>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</si>
  <si>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</si>
  <si>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</si>
  <si>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</si>
  <si>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</si>
  <si>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</si>
  <si>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</si>
  <si>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</si>
  <si>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</si>
  <si>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</si>
  <si>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</si>
  <si>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</si>
  <si>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</si>
  <si>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</si>
  <si>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</si>
  <si>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</si>
  <si>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</si>
  <si>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</si>
  <si>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</si>
  <si>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</si>
  <si>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</si>
  <si>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</si>
  <si>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</si>
  <si>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</si>
  <si>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</si>
  <si>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</si>
  <si>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</si>
  <si>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</si>
  <si>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</si>
  <si>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</si>
  <si>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</si>
  <si>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</si>
  <si>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</si>
  <si>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</si>
  <si>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</si>
  <si>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</si>
  <si>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</si>
  <si>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</si>
  <si>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</si>
  <si>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</si>
  <si>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</si>
  <si>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</si>
  <si>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</si>
  <si>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</si>
  <si>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</si>
  <si>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</si>
  <si>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</si>
  <si>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</si>
  <si>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</si>
  <si>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</si>
  <si>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</si>
  <si>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</si>
  <si>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</si>
  <si>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</si>
  <si>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</si>
  <si>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</si>
  <si>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</si>
  <si>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</si>
  <si>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</si>
  <si>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</si>
  <si>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</si>
  <si>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</si>
  <si>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</si>
  <si>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</si>
  <si>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</si>
  <si>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</si>
  <si>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</si>
  <si>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</si>
  <si>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</si>
  <si>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</si>
  <si>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</si>
  <si>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</si>
  <si>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</si>
  <si>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</si>
  <si>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</si>
  <si>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</si>
  <si>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</si>
  <si>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</si>
  <si>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</si>
  <si>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</si>
  <si>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</si>
  <si>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</si>
  <si>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</si>
  <si>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</si>
  <si>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</si>
  <si>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</si>
  <si>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</si>
  <si>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</si>
  <si>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</si>
  <si>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</si>
  <si>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</si>
  <si>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</si>
  <si>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</si>
  <si>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</si>
  <si>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</si>
  <si>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</si>
  <si>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</si>
  <si>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</si>
  <si>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</si>
  <si>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</si>
  <si>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</si>
  <si>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</si>
  <si>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</si>
  <si>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</si>
  <si>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</si>
  <si>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</si>
  <si>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</si>
  <si>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</si>
  <si>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</si>
  <si>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</si>
  <si>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</si>
  <si>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</si>
  <si>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</si>
  <si>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</si>
  <si>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</si>
  <si>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</si>
  <si>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</si>
  <si>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</si>
  <si>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</si>
  <si>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</si>
  <si>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</si>
  <si>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</si>
  <si>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</si>
  <si>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</si>
  <si>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</si>
  <si>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</si>
  <si>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</si>
  <si>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</si>
  <si>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</si>
  <si>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</si>
  <si>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</si>
  <si>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</si>
  <si>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</si>
  <si>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</si>
  <si>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</si>
  <si>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</si>
  <si>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</si>
  <si>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</si>
  <si>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</si>
  <si>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</si>
  <si>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</si>
  <si>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</si>
  <si>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</si>
  <si>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</si>
  <si>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</si>
  <si>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</si>
  <si>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</si>
  <si>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</si>
  <si>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</si>
  <si>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</si>
  <si>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</si>
  <si>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</si>
  <si>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</si>
  <si>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</si>
  <si>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</si>
  <si>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</si>
  <si>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</si>
  <si>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</si>
  <si>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</si>
  <si>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</si>
  <si>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</si>
  <si>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</si>
  <si>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</si>
  <si>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</si>
  <si>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</si>
  <si>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</si>
  <si>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</si>
  <si>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</si>
  <si>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</si>
  <si>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</si>
  <si>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</si>
  <si>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</si>
  <si>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</si>
  <si>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</si>
  <si>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</si>
  <si>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</si>
  <si>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</si>
  <si>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</si>
  <si>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</si>
  <si>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</si>
  <si>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</si>
  <si>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</si>
  <si>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</si>
  <si>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</si>
  <si>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</si>
  <si>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</si>
  <si>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</si>
  <si>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</si>
  <si>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</si>
  <si>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</si>
  <si>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</si>
  <si>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</si>
  <si>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</si>
  <si>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</si>
  <si>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</si>
  <si>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</si>
  <si>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</si>
  <si>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</si>
  <si>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</si>
  <si>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</si>
  <si>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</si>
  <si>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</si>
  <si>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</si>
  <si>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</si>
  <si>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</si>
  <si>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</si>
  <si>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</si>
  <si>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</si>
  <si>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</si>
  <si>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</si>
  <si>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</si>
  <si>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</si>
  <si>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</si>
  <si>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</si>
  <si>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</si>
  <si>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</si>
  <si>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</si>
  <si>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</si>
  <si>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</si>
  <si>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</si>
  <si>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</si>
  <si>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</si>
  <si>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</si>
  <si>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</si>
  <si>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</si>
  <si>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</si>
  <si>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</si>
  <si>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</si>
  <si>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</si>
  <si>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</si>
  <si>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</si>
  <si>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</si>
  <si>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</si>
  <si>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</si>
  <si>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</si>
  <si>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</si>
  <si>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</si>
  <si>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</si>
  <si>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</si>
  <si>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</si>
  <si>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</si>
  <si>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</si>
  <si>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</si>
  <si>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</si>
  <si>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</si>
  <si>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</si>
  <si>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</si>
  <si>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</si>
  <si>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</si>
  <si>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</si>
  <si>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</si>
  <si>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</si>
  <si>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</si>
  <si>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</si>
  <si>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</si>
  <si>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</si>
  <si>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</si>
  <si>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</si>
  <si>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</si>
  <si>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</si>
  <si>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</si>
  <si>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</si>
  <si>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</si>
  <si>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</si>
  <si>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</si>
  <si>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</si>
  <si>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</si>
  <si>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</si>
  <si>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</si>
  <si>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</si>
  <si>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</si>
  <si>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</si>
  <si>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</si>
  <si>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</si>
  <si>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</si>
  <si>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</si>
  <si>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</si>
  <si>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</si>
  <si>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</si>
  <si>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</si>
  <si>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</si>
  <si>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</si>
  <si>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</si>
  <si>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</si>
  <si>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</si>
  <si>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</si>
  <si>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</si>
  <si>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</si>
  <si>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</si>
  <si>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</si>
  <si>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</si>
  <si>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</si>
  <si>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</si>
  <si>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</si>
  <si>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</si>
  <si>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</si>
  <si>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</si>
  <si>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</si>
  <si>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</si>
  <si>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</si>
  <si>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</si>
  <si>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</si>
  <si>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</si>
  <si>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</si>
  <si>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</si>
  <si>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</si>
  <si>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</si>
  <si>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</si>
  <si>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</si>
  <si>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</si>
  <si>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</si>
  <si>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</si>
  <si>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</si>
  <si>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</si>
  <si>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</si>
  <si>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</si>
  <si>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</si>
  <si>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</si>
  <si>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</si>
  <si>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</si>
  <si>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</si>
  <si>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</si>
  <si>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</si>
  <si>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</si>
  <si>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</si>
  <si>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</si>
  <si>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</si>
  <si>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</si>
  <si>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</si>
  <si>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</si>
  <si>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</si>
  <si>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</si>
  <si>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</si>
  <si>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</si>
  <si>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</si>
  <si>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</si>
  <si>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</si>
  <si>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</si>
  <si>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</si>
  <si>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</si>
  <si>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</si>
  <si>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</si>
  <si>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</si>
  <si>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</si>
  <si>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</si>
  <si>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</si>
  <si>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</si>
  <si>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</si>
  <si>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</si>
  <si>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</si>
  <si>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</si>
  <si>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</si>
  <si>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</si>
  <si>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</si>
  <si>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</si>
  <si>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</si>
  <si>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</si>
  <si>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</si>
  <si>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</si>
  <si>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</si>
  <si>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</si>
  <si>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</si>
  <si>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</si>
  <si>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</si>
  <si>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</si>
  <si>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</si>
  <si>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</si>
  <si>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</si>
  <si>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</si>
  <si>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</si>
  <si>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</si>
  <si>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</si>
  <si>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</si>
  <si>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</si>
  <si>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</si>
  <si>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</si>
  <si>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</si>
  <si>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</si>
  <si>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</si>
  <si>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</si>
  <si>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</si>
  <si>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</si>
  <si>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</si>
  <si>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</si>
  <si>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</si>
  <si>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</si>
  <si>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</si>
  <si>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</si>
  <si>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</si>
  <si>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</si>
  <si>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</si>
  <si>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</si>
  <si>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</si>
  <si>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</si>
  <si>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</si>
  <si>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</si>
  <si>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</si>
  <si>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</si>
  <si>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</si>
  <si>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</si>
  <si>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</si>
  <si>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</si>
  <si>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</si>
  <si>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</si>
  <si>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</si>
  <si>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</si>
  <si>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</si>
  <si>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</si>
  <si>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</si>
  <si>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</si>
  <si>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</si>
  <si>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</si>
  <si>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</si>
  <si>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</si>
  <si>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</si>
  <si>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</si>
  <si>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</si>
  <si>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</si>
  <si>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</si>
  <si>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</si>
  <si>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</si>
  <si>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</si>
  <si>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</si>
  <si>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</si>
  <si>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</si>
  <si>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</si>
  <si>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</si>
  <si>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</si>
  <si>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</si>
  <si>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</si>
  <si>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</si>
  <si>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</si>
  <si>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</si>
  <si>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</si>
  <si>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</si>
  <si>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</si>
  <si>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</si>
  <si>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</si>
  <si>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</si>
  <si>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</si>
  <si>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</si>
  <si>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</si>
  <si>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</si>
  <si>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</si>
  <si>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</si>
  <si>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</si>
  <si>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</si>
  <si>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</si>
  <si>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</si>
  <si>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</si>
  <si>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</si>
  <si>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</si>
  <si>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</si>
  <si>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</si>
  <si>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</si>
  <si>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</si>
  <si>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</si>
  <si>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</si>
  <si>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</si>
  <si>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</si>
  <si>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</si>
  <si>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</si>
  <si>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</si>
  <si>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</si>
  <si>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</si>
  <si>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</si>
  <si>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</si>
  <si>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</si>
  <si>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</si>
  <si>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</si>
  <si>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</si>
  <si>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</si>
  <si>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</si>
  <si>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</si>
  <si>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</si>
  <si>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</si>
  <si>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</si>
  <si>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</si>
  <si>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</si>
  <si>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</si>
  <si>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</si>
  <si>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</si>
  <si>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</si>
  <si>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</si>
  <si>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</si>
  <si>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</si>
  <si>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</si>
  <si>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</si>
  <si>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</si>
  <si>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</si>
  <si>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</si>
  <si>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</si>
  <si>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</si>
  <si>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</si>
  <si>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</si>
  <si>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</si>
  <si>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</si>
  <si>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</si>
  <si>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</si>
  <si>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</si>
  <si>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</si>
  <si>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</si>
  <si>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</si>
  <si>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</si>
  <si>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</si>
  <si>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</si>
  <si>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</si>
  <si>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</si>
  <si>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</si>
  <si>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</si>
  <si>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</si>
  <si>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</si>
  <si>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</si>
  <si>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</si>
  <si>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</si>
  <si>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</si>
  <si>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</si>
  <si>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</si>
  <si>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</si>
  <si>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</si>
  <si>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</si>
  <si>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</si>
  <si>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</si>
  <si>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</si>
  <si>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</si>
  <si>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</si>
  <si>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</si>
  <si>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</si>
  <si>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</si>
  <si>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</si>
  <si>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</si>
  <si>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</si>
  <si>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</si>
  <si>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</si>
  <si>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</si>
  <si>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</si>
  <si>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</si>
  <si>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</si>
  <si>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</si>
  <si>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</si>
  <si>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</si>
  <si>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</si>
  <si>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</si>
  <si>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</si>
  <si>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</si>
  <si>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</si>
  <si>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</si>
  <si>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</si>
  <si>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</si>
  <si>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</si>
  <si>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</si>
  <si>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</si>
  <si>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</si>
  <si>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</si>
  <si>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</si>
  <si>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</si>
  <si>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</si>
  <si>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</si>
  <si>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</si>
  <si>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</si>
  <si>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</si>
  <si>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</si>
  <si>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</si>
  <si>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</si>
  <si>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</si>
  <si>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</si>
  <si>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</si>
  <si>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</si>
  <si>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</si>
  <si>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</si>
  <si>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</si>
  <si>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</si>
  <si>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</si>
  <si>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</si>
  <si>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</si>
  <si>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</si>
  <si>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</si>
  <si>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</si>
  <si>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</si>
  <si>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</si>
  <si>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</si>
  <si>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</si>
  <si>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</si>
  <si>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</si>
  <si>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</si>
  <si>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</si>
  <si>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</si>
  <si>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</si>
  <si>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</si>
  <si>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</si>
  <si>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</si>
  <si>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</si>
  <si>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</si>
  <si>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</si>
  <si>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</si>
  <si>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</si>
  <si>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</si>
  <si>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</si>
  <si>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</si>
  <si>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</si>
  <si>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</si>
  <si>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</si>
  <si>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</si>
  <si>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</si>
  <si>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</si>
  <si>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</si>
  <si>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</si>
  <si>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</si>
  <si>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</si>
  <si>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</si>
  <si>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</si>
  <si>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</si>
  <si>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</si>
  <si>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</si>
  <si>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</si>
  <si>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</si>
  <si>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</si>
  <si>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</si>
  <si>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</si>
  <si>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</si>
  <si>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</si>
  <si>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</si>
  <si>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</si>
  <si>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</si>
  <si>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</si>
  <si>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</si>
  <si>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</si>
  <si>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</si>
  <si>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</si>
  <si>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</si>
  <si>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</si>
  <si>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</si>
  <si>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</si>
  <si>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</si>
  <si>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</si>
  <si>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</si>
  <si>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</si>
  <si>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</si>
  <si>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</si>
  <si>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</si>
  <si>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</si>
  <si>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</si>
  <si>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</si>
  <si>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</si>
  <si>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</si>
  <si>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</si>
  <si>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</si>
  <si>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</si>
  <si>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</si>
  <si>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</si>
  <si>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</si>
  <si>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</si>
  <si>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</si>
  <si>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</si>
  <si>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</si>
  <si>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</si>
  <si>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</si>
  <si>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</si>
  <si>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</si>
  <si>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</si>
  <si>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</si>
  <si>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</si>
  <si>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</si>
  <si>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</si>
  <si>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</si>
  <si>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</si>
  <si>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</si>
  <si>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</si>
  <si>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</si>
  <si>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</si>
  <si>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</si>
  <si>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</si>
  <si>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</si>
  <si>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</si>
  <si>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</si>
  <si>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</si>
  <si>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</si>
  <si>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</si>
  <si>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</si>
  <si>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</si>
  <si>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</si>
  <si>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</si>
  <si>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</si>
  <si>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</si>
  <si>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</si>
  <si>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</si>
  <si>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</si>
  <si>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</si>
  <si>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</si>
  <si>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</si>
  <si>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</si>
  <si>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</si>
  <si>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</si>
  <si>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</si>
  <si>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</si>
  <si>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</si>
  <si>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</si>
  <si>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</si>
  <si>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</si>
  <si>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</si>
  <si>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</si>
  <si>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</si>
  <si>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</si>
  <si>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</si>
  <si>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</si>
  <si>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</si>
  <si>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</si>
  <si>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</si>
  <si>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</si>
  <si>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</si>
  <si>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</si>
  <si>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</si>
  <si>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</si>
  <si>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</si>
  <si>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</si>
  <si>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</si>
  <si>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</si>
  <si>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</si>
  <si>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</si>
  <si>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</si>
  <si>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</si>
  <si>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</si>
  <si>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</si>
  <si>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</si>
  <si>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</si>
  <si>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</si>
  <si>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</si>
  <si>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</si>
  <si>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</si>
  <si>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</si>
  <si>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</si>
  <si>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</si>
  <si>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</si>
  <si>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</si>
  <si>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</si>
  <si>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</si>
  <si>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</si>
  <si>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</si>
  <si>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</si>
  <si>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</si>
  <si>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</si>
  <si>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</si>
  <si>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</si>
  <si>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</si>
  <si>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</si>
  <si>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</si>
  <si>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</si>
  <si>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</si>
  <si>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</si>
  <si>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</si>
  <si>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</si>
  <si>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</si>
  <si>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</si>
  <si>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</si>
  <si>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</si>
  <si>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</si>
  <si>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</si>
  <si>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</si>
  <si>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</si>
  <si>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</si>
  <si>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</si>
  <si>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</si>
  <si>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</si>
  <si>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</si>
  <si>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</si>
  <si>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</si>
  <si>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</si>
  <si>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</si>
  <si>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</si>
  <si>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</si>
  <si>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</si>
  <si>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</si>
  <si>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</si>
  <si>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</si>
  <si>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</si>
  <si>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</si>
  <si>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</si>
  <si>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</si>
  <si>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</si>
  <si>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</si>
  <si>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</si>
  <si>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</si>
  <si>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</si>
  <si>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</si>
  <si>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</si>
  <si>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</si>
  <si>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</si>
  <si>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</si>
  <si>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</si>
  <si>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</si>
  <si>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</si>
  <si>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</si>
  <si>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</si>
  <si>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</si>
  <si>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</si>
  <si>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</si>
  <si>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</si>
  <si>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</si>
  <si>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</si>
  <si>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</si>
  <si>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</si>
  <si>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</si>
  <si>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</si>
  <si>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</si>
  <si>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</si>
  <si>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</si>
  <si>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</si>
  <si>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</si>
  <si>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</si>
  <si>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</si>
  <si>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</si>
  <si>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</si>
  <si>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</si>
  <si>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</si>
  <si>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</si>
  <si>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</si>
  <si>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</si>
  <si>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</si>
  <si>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</si>
  <si>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</si>
  <si>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</si>
  <si>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</si>
  <si>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</si>
  <si>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</si>
  <si>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</si>
  <si>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</si>
  <si>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</si>
  <si>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</si>
  <si>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</si>
  <si>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</si>
  <si>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</si>
  <si>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</si>
  <si>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</si>
  <si>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</si>
  <si>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</si>
  <si>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</si>
  <si>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</si>
  <si>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</si>
  <si>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</si>
  <si>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</si>
  <si>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</si>
  <si>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</si>
  <si>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</si>
  <si>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</si>
  <si>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</si>
  <si>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</si>
  <si>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</si>
  <si>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</si>
  <si>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</si>
  <si>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</si>
  <si>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</si>
  <si>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</si>
  <si>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</si>
  <si>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</si>
  <si>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</si>
  <si>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</si>
  <si>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</si>
  <si>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</si>
  <si>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</si>
  <si>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</si>
  <si>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</si>
  <si>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</si>
  <si>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</si>
  <si>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</si>
  <si>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</si>
  <si>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</si>
  <si>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</si>
  <si>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</si>
  <si>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</si>
  <si>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</si>
  <si>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</si>
  <si>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</si>
  <si>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</si>
  <si>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</si>
  <si>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</si>
  <si>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</si>
  <si>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</si>
  <si>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</si>
  <si>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</si>
  <si>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</si>
  <si>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</si>
  <si>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</si>
  <si>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</si>
  <si>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</si>
  <si>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</si>
  <si>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</si>
  <si>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</si>
  <si>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</si>
  <si>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</si>
  <si>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</si>
  <si>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</si>
  <si>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</si>
  <si>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</si>
  <si>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</si>
  <si>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</si>
  <si>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</si>
  <si>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</si>
  <si>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</si>
  <si>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</si>
  <si>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</si>
  <si>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</si>
  <si>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</si>
  <si>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</si>
  <si>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</si>
  <si>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</si>
  <si>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</si>
  <si>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</si>
  <si>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</si>
  <si>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</si>
  <si>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</si>
  <si>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</si>
  <si>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</si>
  <si>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</si>
  <si>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</si>
  <si>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</si>
  <si>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</si>
  <si>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</si>
  <si>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</si>
  <si>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</si>
  <si>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</si>
  <si>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</si>
  <si>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</si>
  <si>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</si>
  <si>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</si>
  <si>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</si>
  <si>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</si>
  <si>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</si>
  <si>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</si>
  <si>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</si>
  <si>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</si>
  <si>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</si>
  <si>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</si>
  <si>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</si>
  <si>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</si>
  <si>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</si>
  <si>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</si>
  <si>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</si>
  <si>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</si>
  <si>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</si>
  <si>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</si>
  <si>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</si>
  <si>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</si>
  <si>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</si>
  <si>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</si>
  <si>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</si>
  <si>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</si>
  <si>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</si>
  <si>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</si>
  <si>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</si>
  <si>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</si>
  <si>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</si>
  <si>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</si>
  <si>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</si>
  <si>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</si>
  <si>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</si>
  <si>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</si>
  <si>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</si>
  <si>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</si>
  <si>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</si>
  <si>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</si>
  <si>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</si>
  <si>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</si>
  <si>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</si>
  <si>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</si>
  <si>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</si>
  <si>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</si>
  <si>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</si>
  <si>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</si>
  <si>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</si>
  <si>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</si>
  <si>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</si>
  <si>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</si>
  <si>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</si>
  <si>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</si>
  <si>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</si>
  <si>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</si>
  <si>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</si>
  <si>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</si>
  <si>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</si>
  <si>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</si>
  <si>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</si>
  <si>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</si>
  <si>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</si>
  <si>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</si>
  <si>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</si>
  <si>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</si>
  <si>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</si>
  <si>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</si>
  <si>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</si>
  <si>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</si>
  <si>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</si>
  <si>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</si>
  <si>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</si>
  <si>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</si>
  <si>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</si>
  <si>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</si>
  <si>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</si>
  <si>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</si>
  <si>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</si>
  <si>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</si>
  <si>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</si>
  <si>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</si>
  <si>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</si>
  <si>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</si>
  <si>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</si>
  <si>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</si>
  <si>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</si>
  <si>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</si>
  <si>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</si>
  <si>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</si>
  <si>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</si>
  <si>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</si>
  <si>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</si>
  <si>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</si>
  <si>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</si>
  <si>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</si>
  <si>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</si>
  <si>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</si>
  <si>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</si>
  <si>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</si>
  <si>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</si>
  <si>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</si>
  <si>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</si>
  <si>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</si>
  <si>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</si>
  <si>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</si>
  <si>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</si>
  <si>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</si>
  <si>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</si>
  <si>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</si>
  <si>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</si>
  <si>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</si>
  <si>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</si>
  <si>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</si>
  <si>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</si>
  <si>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</si>
  <si>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</si>
  <si>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</si>
  <si>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</si>
  <si>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</si>
  <si>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</si>
  <si>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</si>
  <si>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</si>
  <si>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</si>
  <si>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</si>
  <si>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</si>
  <si>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</si>
  <si>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</si>
  <si>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</si>
  <si>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</si>
  <si>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</si>
  <si>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</si>
  <si>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</si>
  <si>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</si>
  <si>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</si>
  <si>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</si>
  <si>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</si>
  <si>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</si>
  <si>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</si>
  <si>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</si>
  <si>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</si>
  <si>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</si>
  <si>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</si>
  <si>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</si>
  <si>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</si>
  <si>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</si>
  <si>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</si>
  <si>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</si>
  <si>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</si>
  <si>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</si>
  <si>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</si>
  <si>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</si>
  <si>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</si>
  <si>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</si>
  <si>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</si>
  <si>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</si>
  <si>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</si>
  <si>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</si>
  <si>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</si>
  <si>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</si>
  <si>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</si>
  <si>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</si>
  <si>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</si>
  <si>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</si>
  <si>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</si>
  <si>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</si>
  <si>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</si>
  <si>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</si>
  <si>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</si>
  <si>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</si>
  <si>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</si>
  <si>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</si>
  <si>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</si>
  <si>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</si>
  <si>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</si>
  <si>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</si>
  <si>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</si>
  <si>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</si>
  <si>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</si>
  <si>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</si>
  <si>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</si>
  <si>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</si>
  <si>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</si>
  <si>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</si>
  <si>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</si>
  <si>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</si>
  <si>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</si>
  <si>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</si>
  <si>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</si>
  <si>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</si>
  <si>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</si>
  <si>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</si>
  <si>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</si>
  <si>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</si>
  <si>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</si>
  <si>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</si>
  <si>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</si>
  <si>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</si>
  <si>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</si>
  <si>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</si>
  <si>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</si>
  <si>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</si>
  <si>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</si>
  <si>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</si>
  <si>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</si>
  <si>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</si>
  <si>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</si>
  <si>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</si>
  <si>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</si>
  <si>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</si>
  <si>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</si>
  <si>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</si>
  <si>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</si>
  <si>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</si>
  <si>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</si>
  <si>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</si>
  <si>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</si>
  <si>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</si>
  <si>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</si>
  <si>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</si>
  <si>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</si>
  <si>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</si>
  <si>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</si>
  <si>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</si>
  <si>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</si>
  <si>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</si>
  <si>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</si>
  <si>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</si>
  <si>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</si>
  <si>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</si>
  <si>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</si>
  <si>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</si>
  <si>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</si>
  <si>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</si>
  <si>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</si>
  <si>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</si>
  <si>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</si>
  <si>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</si>
  <si>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</si>
  <si>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</si>
  <si>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</si>
  <si>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</si>
  <si>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</si>
  <si>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</si>
  <si>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</si>
  <si>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</si>
  <si>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</si>
  <si>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</si>
  <si>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</si>
  <si>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</si>
  <si>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</si>
  <si>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</si>
  <si>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</si>
  <si>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</si>
  <si>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</si>
  <si>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</si>
  <si>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</si>
  <si>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</si>
  <si>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</si>
  <si>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</si>
  <si>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</si>
  <si>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</si>
  <si>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</si>
  <si>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</si>
  <si>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</si>
  <si>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</si>
  <si>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</si>
  <si>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</si>
  <si>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</si>
  <si>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</si>
  <si>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</si>
  <si>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</si>
  <si>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</si>
  <si>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</si>
  <si>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</si>
  <si>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</si>
  <si>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</si>
  <si>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</si>
  <si>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</si>
  <si>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</si>
  <si>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</si>
  <si>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</si>
  <si>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</si>
  <si>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</si>
  <si>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</si>
  <si>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</si>
  <si>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</si>
  <si>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</si>
  <si>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</si>
  <si>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</si>
  <si>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</si>
  <si>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</si>
  <si>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</si>
  <si>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</si>
  <si>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</si>
  <si>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</si>
  <si>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</si>
  <si>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</si>
  <si>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</si>
  <si>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</si>
  <si>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</si>
  <si>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</si>
  <si>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</si>
  <si>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</si>
  <si>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</si>
  <si>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</si>
  <si>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</si>
  <si>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</si>
  <si>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</si>
  <si>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</si>
  <si>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</si>
  <si>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</si>
  <si>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</si>
  <si>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</si>
  <si>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</si>
  <si>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</si>
  <si>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</si>
  <si>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</si>
  <si>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</si>
  <si>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</si>
  <si>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</si>
  <si>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</si>
  <si>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</si>
  <si>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</si>
  <si>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</si>
  <si>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</si>
  <si>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</si>
  <si>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</si>
  <si>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</si>
  <si>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</si>
  <si>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</si>
  <si>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</si>
  <si>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</si>
  <si>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</si>
  <si>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</si>
  <si>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</si>
  <si>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</si>
  <si>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</si>
  <si>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</si>
  <si>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</si>
  <si>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</si>
  <si>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</si>
  <si>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</si>
  <si>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</si>
  <si>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</si>
  <si>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</si>
  <si>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</si>
  <si>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</si>
  <si>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</si>
  <si>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</si>
  <si>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</si>
  <si>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</si>
  <si>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</si>
  <si>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</si>
  <si>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</si>
  <si>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</si>
  <si>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</si>
  <si>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</si>
  <si>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</si>
  <si>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</si>
  <si>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</si>
  <si>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</si>
  <si>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</si>
  <si>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</si>
  <si>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</si>
  <si>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</si>
  <si>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</si>
  <si>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</si>
  <si>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</si>
  <si>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</si>
  <si>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</si>
  <si>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</si>
  <si>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</si>
  <si>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</si>
  <si>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</si>
  <si>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</si>
  <si>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</si>
  <si>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</si>
  <si>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</si>
  <si>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</si>
  <si>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</si>
  <si>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</si>
  <si>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</si>
  <si>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</si>
  <si>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</si>
  <si>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</si>
  <si>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</si>
  <si>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</si>
  <si>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</si>
  <si>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</si>
  <si>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</si>
  <si>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</si>
  <si>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</si>
  <si>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</si>
  <si>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</si>
  <si>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</si>
  <si>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</si>
  <si>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</si>
  <si>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</si>
  <si>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</si>
  <si>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</si>
  <si>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</si>
  <si>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</si>
  <si>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</si>
  <si>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</si>
  <si>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</si>
  <si>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</si>
  <si>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</si>
  <si>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</si>
  <si>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</si>
  <si>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</si>
  <si>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</si>
  <si>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</si>
  <si>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</si>
  <si>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</si>
  <si>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</si>
  <si>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</si>
  <si>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</si>
  <si>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</si>
  <si>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</si>
  <si>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</si>
  <si>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</si>
  <si>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</si>
  <si>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</si>
  <si>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</si>
  <si>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</si>
  <si>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</si>
  <si>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</si>
  <si>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</si>
  <si>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</si>
  <si>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</si>
  <si>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</si>
  <si>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</si>
  <si>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</si>
  <si>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</si>
  <si>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</si>
  <si>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</si>
  <si>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</si>
  <si>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</si>
  <si>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</si>
  <si>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</si>
  <si>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</si>
  <si>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</si>
  <si>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</si>
  <si>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</si>
  <si>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</si>
  <si>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</si>
  <si>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</si>
  <si>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</si>
  <si>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</si>
  <si>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</si>
  <si>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</si>
  <si>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</si>
  <si>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</si>
  <si>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</si>
  <si>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</si>
  <si>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</si>
  <si>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</si>
  <si>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</si>
  <si>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</si>
  <si>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</si>
  <si>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</si>
  <si>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</si>
  <si>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</si>
  <si>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</si>
  <si>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</si>
  <si>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</si>
  <si>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</si>
  <si>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</si>
  <si>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</si>
  <si>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</si>
  <si>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</si>
  <si>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</si>
  <si>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</si>
  <si>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</si>
  <si>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</si>
  <si>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</si>
  <si>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</si>
  <si>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</si>
  <si>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</si>
  <si>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</si>
  <si>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</si>
  <si>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</si>
  <si>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</si>
  <si>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</si>
  <si>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</si>
  <si>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</si>
  <si>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</si>
  <si>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</si>
  <si>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</si>
  <si>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</si>
  <si>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</si>
  <si>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</si>
  <si>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</si>
  <si>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</si>
  <si>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</si>
  <si>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</si>
  <si>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</si>
  <si>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</si>
  <si>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</si>
  <si>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</si>
  <si>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</si>
  <si>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</si>
  <si>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</si>
  <si>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</si>
  <si>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</si>
  <si>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</si>
  <si>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</si>
  <si>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</si>
  <si>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</si>
  <si>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</si>
  <si>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</si>
  <si>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</si>
  <si>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</si>
  <si>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</si>
  <si>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</si>
  <si>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</si>
  <si>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</si>
  <si>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</si>
  <si>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</si>
  <si>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</si>
  <si>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</si>
  <si>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</si>
  <si>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</si>
  <si>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</si>
  <si>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</si>
  <si>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</si>
  <si>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</si>
  <si>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</si>
  <si>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</si>
  <si>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</si>
  <si>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</si>
  <si>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</si>
  <si>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</si>
  <si>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</si>
  <si>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</si>
  <si>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</si>
  <si>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</si>
  <si>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</si>
  <si>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</si>
  <si>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</si>
  <si>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</si>
  <si>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</si>
  <si>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</si>
  <si>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</si>
  <si>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</si>
  <si>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</si>
  <si>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</si>
  <si>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</si>
  <si>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</si>
  <si>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</si>
  <si>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</si>
  <si>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</si>
  <si>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</si>
  <si>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</si>
  <si>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</si>
  <si>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</si>
  <si>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</si>
  <si>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</si>
  <si>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</si>
  <si>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</si>
  <si>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</si>
  <si>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</si>
  <si>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</si>
  <si>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</si>
  <si>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</si>
  <si>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</si>
  <si>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</si>
  <si>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</si>
  <si>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</si>
  <si>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</si>
  <si>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</si>
  <si>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</si>
  <si>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</si>
  <si>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</si>
  <si>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</si>
  <si>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</si>
  <si>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</si>
  <si>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</si>
  <si>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</si>
  <si>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</si>
  <si>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</si>
  <si>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</si>
  <si>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</si>
  <si>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</si>
  <si>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</si>
  <si>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</si>
  <si>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</si>
  <si>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</si>
  <si>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</si>
  <si>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</si>
  <si>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</si>
  <si>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</si>
  <si>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</si>
  <si>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</si>
  <si>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</si>
  <si>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</si>
  <si>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</si>
  <si>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</si>
  <si>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</si>
  <si>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</si>
  <si>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</si>
  <si>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</si>
  <si>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</si>
  <si>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</si>
  <si>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</si>
  <si>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</si>
  <si>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</si>
  <si>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</si>
  <si>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</si>
  <si>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</si>
  <si>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</si>
  <si>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</si>
  <si>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</si>
  <si>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</si>
  <si>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</si>
  <si>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</si>
  <si>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</si>
  <si>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</si>
  <si>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</si>
  <si>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</si>
  <si>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</si>
  <si>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</si>
  <si>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</si>
  <si>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</si>
  <si>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</si>
  <si>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</si>
  <si>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</si>
  <si>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</si>
  <si>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</si>
  <si>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</si>
  <si>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</si>
  <si>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</si>
  <si>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</si>
  <si>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</si>
  <si>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</si>
  <si>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</si>
  <si>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</si>
  <si>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</si>
  <si>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</si>
  <si>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</si>
  <si>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</si>
  <si>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</si>
  <si>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</si>
  <si>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</si>
  <si>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</si>
  <si>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</si>
  <si>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</si>
  <si>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</si>
  <si>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</si>
  <si>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</si>
  <si>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</si>
  <si>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</si>
  <si>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</si>
  <si>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</si>
  <si>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</si>
  <si>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</si>
  <si>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</si>
  <si>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</si>
  <si>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</si>
  <si>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</si>
  <si>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</si>
  <si>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</si>
  <si>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</si>
  <si>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</si>
  <si>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</si>
  <si>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</si>
  <si>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</si>
  <si>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</si>
  <si>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</si>
  <si>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</si>
  <si>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</si>
  <si>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</si>
  <si>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</si>
  <si>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</si>
  <si>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</si>
  <si>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</si>
  <si>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</si>
  <si>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</si>
  <si>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</si>
  <si>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</si>
  <si>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</si>
  <si>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</si>
  <si>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</si>
  <si>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</si>
  <si>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</si>
  <si>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</si>
  <si>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</si>
  <si>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</si>
  <si>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</si>
  <si>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</si>
  <si>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</si>
  <si>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</si>
  <si>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</si>
  <si>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</si>
  <si>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</si>
  <si>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</si>
  <si>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</si>
  <si>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</si>
  <si>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</si>
  <si>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</si>
  <si>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</si>
  <si>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</si>
  <si>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</si>
  <si>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</si>
  <si>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</si>
  <si>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</si>
  <si>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</si>
  <si>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</si>
  <si>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</si>
  <si>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</si>
  <si>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</si>
  <si>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</si>
  <si>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</si>
  <si>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</si>
  <si>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</si>
  <si>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</si>
  <si>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</si>
  <si>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</si>
  <si>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</si>
  <si>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</si>
  <si>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</si>
  <si>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</si>
  <si>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</si>
  <si>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</si>
  <si>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</si>
  <si>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</si>
  <si>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</si>
  <si>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</si>
  <si>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</si>
  <si>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</si>
  <si>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</si>
  <si>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</si>
  <si>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</si>
  <si>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</si>
  <si>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</si>
  <si>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</si>
  <si>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</si>
  <si>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</si>
  <si>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</si>
  <si>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</si>
  <si>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</si>
  <si>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</si>
  <si>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</si>
  <si>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</si>
  <si>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</si>
  <si>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</si>
  <si>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</si>
  <si>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</si>
  <si>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</si>
  <si>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</si>
  <si>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</si>
  <si>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</si>
  <si>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</si>
  <si>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</si>
  <si>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</si>
  <si>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</si>
  <si>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</si>
  <si>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</si>
  <si>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</si>
  <si>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</si>
  <si>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</si>
  <si>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</si>
  <si>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</si>
  <si>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</si>
  <si>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</si>
  <si>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</si>
  <si>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</si>
  <si>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</si>
  <si>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</si>
  <si>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</si>
  <si>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</si>
  <si>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</si>
  <si>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</si>
  <si>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</si>
  <si>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</si>
  <si>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</si>
  <si>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</si>
  <si>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</si>
  <si>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</si>
  <si>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</si>
  <si>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</si>
  <si>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</si>
  <si>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</si>
  <si>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</si>
  <si>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</si>
  <si>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</si>
  <si>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</si>
  <si>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</si>
  <si>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</si>
  <si>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</si>
  <si>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</si>
  <si>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</si>
  <si>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</si>
  <si>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</si>
  <si>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</si>
  <si>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</si>
  <si>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</si>
  <si>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</si>
  <si>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</si>
  <si>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</si>
  <si>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</si>
  <si>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</si>
  <si>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</si>
  <si>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</si>
  <si>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</si>
  <si>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</si>
  <si>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</si>
  <si>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</si>
  <si>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</si>
  <si>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</si>
  <si>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</si>
  <si>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</si>
  <si>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</si>
  <si>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</si>
  <si>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</si>
  <si>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</si>
  <si>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</si>
  <si>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</si>
  <si>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</si>
  <si>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</si>
  <si>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</si>
  <si>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</si>
  <si>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</si>
  <si>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</si>
  <si>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</si>
  <si>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</si>
  <si>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</si>
  <si>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</si>
  <si>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</si>
  <si>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</si>
  <si>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</si>
  <si>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</si>
  <si>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</si>
  <si>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</si>
  <si>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</si>
  <si>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</si>
  <si>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</si>
  <si>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</si>
  <si>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</si>
  <si>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</si>
  <si>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</si>
  <si>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</si>
  <si>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</si>
  <si>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</si>
  <si>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</si>
  <si>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</si>
  <si>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</si>
  <si>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</si>
  <si>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</si>
  <si>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</si>
  <si>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</si>
  <si>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</si>
  <si>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</si>
  <si>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</si>
  <si>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</si>
  <si>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</si>
  <si>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</si>
  <si>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</si>
  <si>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</si>
  <si>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</si>
  <si>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</si>
  <si>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</si>
  <si>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</si>
  <si>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</si>
  <si>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</si>
  <si>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</si>
  <si>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</si>
  <si>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</si>
  <si>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</si>
  <si>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</si>
  <si>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</si>
  <si>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</si>
  <si>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</si>
  <si>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</si>
  <si>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</si>
  <si>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</si>
  <si>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</si>
  <si>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</si>
  <si>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</si>
  <si>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</si>
  <si>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</si>
  <si>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</si>
  <si>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</si>
  <si>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</si>
  <si>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</si>
  <si>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</si>
  <si>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</si>
  <si>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</si>
  <si>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</si>
  <si>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</si>
  <si>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</si>
  <si>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</si>
  <si>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</si>
  <si>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</si>
  <si>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</si>
  <si>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</si>
  <si>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</si>
  <si>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</si>
  <si>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</si>
  <si>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</si>
  <si>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</si>
  <si>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</si>
  <si>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</si>
  <si>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</si>
  <si>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</si>
  <si>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</si>
  <si>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</si>
  <si>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</si>
  <si>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</si>
  <si>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</si>
  <si>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</si>
  <si>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</si>
  <si>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</si>
  <si>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</si>
  <si>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</si>
  <si>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</si>
  <si>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</si>
  <si>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</si>
  <si>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</si>
  <si>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</si>
  <si>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</si>
  <si>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</si>
  <si>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</si>
  <si>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</si>
  <si>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</si>
  <si>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</si>
  <si>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</si>
  <si>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</si>
  <si>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</si>
  <si>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</si>
  <si>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</si>
  <si>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</si>
  <si>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</si>
  <si>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</si>
  <si>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</si>
  <si>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</si>
  <si>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</si>
  <si>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</si>
  <si>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</si>
  <si>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</si>
  <si>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</si>
  <si>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</si>
  <si>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</si>
  <si>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</si>
  <si>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</si>
  <si>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</si>
  <si>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</si>
  <si>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</si>
  <si>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</si>
  <si>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</si>
  <si>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</si>
  <si>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</si>
  <si>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</si>
  <si>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</si>
  <si>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</si>
  <si>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</si>
  <si>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</si>
  <si>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</si>
  <si>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</si>
  <si>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</si>
  <si>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</si>
  <si>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</si>
  <si>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</si>
  <si>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</si>
  <si>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</si>
  <si>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</si>
  <si>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</si>
  <si>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</si>
  <si>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</si>
  <si>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</si>
  <si>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</si>
  <si>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</si>
  <si>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</si>
  <si>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</si>
  <si>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</si>
  <si>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</si>
  <si>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</si>
  <si>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</si>
  <si>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</si>
  <si>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</si>
  <si>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</si>
  <si>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</si>
  <si>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</si>
  <si>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</si>
  <si>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</si>
  <si>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</si>
  <si>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</si>
  <si>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</si>
  <si>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</si>
  <si>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</si>
  <si>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</si>
  <si>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</si>
  <si>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</si>
  <si>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</si>
  <si>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</si>
  <si>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</si>
  <si>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</si>
  <si>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</si>
  <si>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</si>
  <si>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</si>
  <si>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</si>
  <si>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</si>
  <si>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</si>
  <si>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</si>
  <si>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</si>
  <si>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</si>
  <si>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</si>
  <si>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</si>
  <si>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</si>
  <si>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</si>
  <si>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</si>
  <si>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</si>
  <si>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</si>
  <si>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</si>
  <si>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</si>
  <si>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</si>
  <si>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</si>
  <si>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</si>
  <si>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</si>
  <si>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</si>
  <si>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</si>
  <si>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</si>
  <si>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</si>
  <si>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</si>
  <si>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</si>
  <si>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</si>
  <si>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</si>
  <si>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</si>
  <si>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</si>
  <si>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</si>
  <si>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</si>
  <si>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</si>
  <si>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</si>
  <si>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</si>
  <si>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</si>
  <si>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</si>
  <si>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</si>
  <si>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</si>
  <si>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</si>
  <si>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</si>
  <si>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</si>
  <si>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</si>
  <si>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</si>
  <si>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</si>
  <si>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</si>
  <si>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</si>
  <si>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</si>
  <si>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</si>
  <si>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</si>
  <si>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</si>
  <si>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</si>
  <si>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</si>
  <si>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</si>
  <si>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</si>
  <si>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</si>
  <si>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</si>
  <si>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</si>
  <si>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</si>
  <si>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</si>
  <si>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</si>
  <si>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</si>
  <si>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</si>
  <si>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</si>
  <si>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</si>
  <si>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</si>
  <si>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</si>
  <si>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</si>
  <si>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</si>
  <si>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</si>
  <si>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</si>
  <si>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</si>
  <si>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</si>
  <si>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</si>
  <si>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</si>
  <si>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</si>
  <si>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</si>
  <si>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</si>
  <si>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</si>
  <si>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</si>
  <si>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</si>
  <si>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</si>
  <si>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</si>
  <si>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</si>
  <si>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</si>
  <si>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</si>
  <si>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</si>
  <si>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</si>
  <si>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</si>
  <si>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</si>
  <si>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</si>
  <si>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</si>
  <si>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</si>
  <si>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</si>
  <si>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</si>
  <si>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</si>
  <si>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</si>
  <si>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</si>
  <si>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</si>
  <si>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</si>
  <si>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</si>
  <si>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</si>
  <si>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</si>
  <si>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</si>
  <si>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</si>
  <si>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</si>
  <si>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</si>
  <si>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</si>
  <si>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</si>
  <si>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</si>
  <si>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</si>
  <si>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</si>
  <si>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</si>
  <si>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</si>
  <si>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</si>
  <si>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</si>
  <si>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</si>
  <si>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</si>
  <si>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</si>
  <si>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</si>
  <si>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</si>
  <si>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</si>
  <si>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</si>
  <si>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</si>
  <si>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</si>
  <si>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</si>
  <si>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</si>
  <si>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</si>
  <si>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</si>
  <si>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</si>
  <si>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</si>
  <si>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</si>
  <si>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</si>
  <si>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</si>
  <si>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</si>
  <si>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</si>
  <si>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</si>
  <si>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</si>
  <si>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</si>
  <si>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</si>
  <si>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</si>
  <si>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</si>
  <si>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</si>
  <si>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</si>
  <si>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</si>
  <si>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</si>
  <si>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</si>
  <si>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</si>
  <si>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</si>
  <si>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</si>
  <si>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</si>
  <si>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</si>
  <si>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</si>
  <si>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</si>
  <si>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</si>
  <si>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</si>
  <si>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</si>
  <si>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</si>
  <si>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</si>
  <si>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</si>
  <si>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</si>
  <si>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</si>
  <si>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</si>
  <si>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</si>
  <si>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</si>
  <si>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</si>
  <si>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</si>
  <si>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</si>
  <si>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</si>
  <si>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</si>
  <si>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</si>
  <si>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</si>
  <si>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</si>
  <si>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</si>
  <si>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</si>
  <si>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</si>
  <si>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</si>
  <si>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</si>
  <si>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</si>
  <si>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</si>
  <si>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</si>
  <si>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</si>
  <si>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</si>
  <si>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</si>
  <si>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</si>
  <si>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</si>
  <si>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</si>
  <si>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</si>
  <si>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</si>
  <si>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</si>
  <si>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</si>
  <si>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</si>
  <si>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</si>
  <si>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</si>
  <si>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</si>
  <si>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</si>
  <si>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</si>
  <si>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</si>
  <si>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</si>
  <si>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</si>
  <si>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</si>
  <si>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</si>
  <si>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</si>
  <si>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</si>
  <si>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</si>
  <si>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</si>
  <si>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</si>
  <si>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</si>
  <si>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</si>
  <si>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</si>
  <si>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</si>
  <si>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</si>
  <si>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</si>
  <si>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</si>
  <si>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</si>
  <si>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</si>
  <si>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</si>
  <si>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</si>
  <si>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</si>
  <si>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</si>
  <si>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</si>
  <si>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</si>
  <si>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</si>
  <si>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</si>
  <si>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</si>
  <si>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</si>
  <si>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</si>
  <si>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</si>
  <si>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</si>
  <si>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</si>
  <si>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</si>
  <si>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</si>
  <si>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</si>
  <si>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</si>
  <si>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</si>
  <si>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</si>
  <si>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</si>
  <si>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</si>
  <si>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</si>
  <si>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</si>
  <si>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</si>
  <si>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</si>
  <si>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</si>
  <si>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</si>
  <si>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</si>
  <si>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</si>
  <si>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</si>
  <si>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</si>
  <si>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</si>
  <si>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</si>
  <si>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</si>
  <si>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</si>
  <si>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</si>
  <si>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</si>
  <si>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</si>
  <si>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</si>
  <si>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</si>
  <si>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</si>
  <si>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</si>
  <si>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</si>
  <si>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</si>
  <si>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</si>
  <si>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</si>
  <si>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</si>
  <si>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</si>
  <si>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</si>
  <si>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</si>
  <si>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</si>
  <si>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</si>
  <si>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</si>
  <si>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</si>
  <si>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</si>
  <si>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</si>
  <si>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</si>
  <si>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</si>
  <si>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</si>
  <si>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</si>
  <si>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</si>
  <si>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</si>
  <si>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</si>
  <si>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</si>
  <si>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</si>
  <si>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</si>
  <si>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</si>
  <si>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</si>
  <si>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</si>
  <si>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</si>
  <si>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</si>
  <si>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</si>
  <si>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</si>
  <si>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</si>
  <si>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</si>
  <si>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</si>
  <si>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</si>
  <si>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</si>
  <si>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</si>
  <si>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</si>
  <si>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</si>
  <si>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</si>
  <si>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</si>
  <si>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</si>
  <si>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</si>
  <si>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</si>
  <si>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</si>
  <si>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</si>
  <si>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</si>
  <si>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</si>
  <si>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</si>
  <si>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</si>
  <si>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</si>
  <si>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</si>
  <si>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</si>
  <si>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</si>
  <si>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</si>
  <si>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</si>
  <si>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</si>
  <si>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</si>
  <si>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</si>
  <si>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</si>
  <si>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</si>
  <si>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</si>
  <si>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</si>
  <si>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</si>
  <si>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</si>
  <si>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</si>
  <si>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</si>
  <si>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</si>
  <si>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</si>
  <si>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</si>
  <si>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</si>
  <si>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</si>
  <si>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</si>
  <si>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</si>
  <si>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</si>
  <si>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</si>
  <si>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</si>
  <si>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</si>
  <si>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</si>
  <si>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</si>
  <si>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</si>
  <si>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</si>
  <si>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</si>
  <si>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</si>
  <si>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</si>
  <si>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</si>
  <si>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</si>
  <si>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</si>
  <si>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</si>
  <si>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</si>
  <si>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</si>
  <si>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</si>
  <si>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</si>
  <si>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</si>
  <si>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</si>
  <si>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</si>
  <si>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</si>
  <si>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</si>
  <si>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</si>
  <si>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</si>
  <si>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</si>
  <si>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</si>
  <si>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</si>
  <si>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</si>
  <si>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</si>
  <si>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</si>
  <si>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</si>
  <si>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</si>
  <si>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</si>
  <si>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</si>
  <si>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</si>
  <si>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</si>
  <si>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</si>
  <si>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</si>
  <si>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</si>
  <si>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</si>
  <si>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</si>
  <si>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</si>
  <si>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</si>
  <si>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</si>
  <si>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</si>
  <si>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</si>
  <si>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</si>
  <si>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</si>
  <si>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</si>
  <si>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</si>
  <si>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</si>
  <si>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</si>
  <si>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</si>
  <si>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</si>
  <si>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</si>
  <si>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</si>
  <si>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</si>
  <si>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</si>
  <si>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</si>
  <si>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</si>
  <si>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</si>
  <si>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</si>
  <si>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</si>
  <si>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</si>
  <si>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</si>
  <si>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</si>
  <si>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</si>
  <si>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</si>
  <si>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</si>
  <si>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</si>
  <si>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</si>
  <si>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</si>
  <si>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</si>
  <si>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</si>
  <si>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</si>
  <si>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</si>
  <si>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</si>
  <si>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</si>
  <si>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</si>
  <si>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</si>
  <si>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</si>
  <si>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</si>
  <si>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</si>
  <si>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</si>
  <si>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</si>
  <si>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</si>
  <si>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</si>
  <si>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</si>
  <si>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</si>
  <si>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</si>
  <si>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</si>
  <si>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</si>
  <si>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</si>
  <si>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</si>
  <si>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</si>
  <si>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</si>
  <si>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</si>
  <si>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</si>
  <si>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</si>
  <si>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</si>
  <si>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</si>
  <si>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</si>
  <si>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</si>
  <si>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</si>
  <si>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</si>
  <si>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</si>
  <si>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</si>
  <si>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</si>
  <si>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</si>
  <si>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</si>
  <si>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</si>
  <si>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</si>
  <si>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</si>
  <si>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</si>
  <si>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</si>
  <si>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</si>
  <si>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</si>
  <si>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</si>
  <si>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</si>
  <si>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</si>
  <si>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</si>
  <si>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</si>
  <si>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</si>
  <si>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</si>
  <si>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</si>
  <si>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</si>
  <si>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</si>
  <si>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</si>
  <si>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</si>
  <si>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</si>
  <si>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</si>
  <si>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</si>
  <si>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</si>
  <si>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</si>
  <si>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</si>
  <si>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</si>
  <si>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</si>
  <si>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</si>
  <si>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</si>
  <si>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</si>
  <si>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</si>
  <si>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</si>
  <si>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</si>
  <si>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</si>
  <si>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</si>
  <si>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</si>
  <si>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</si>
  <si>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</si>
  <si>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</si>
  <si>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</si>
  <si>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</si>
  <si>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</si>
  <si>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</si>
  <si>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</si>
  <si>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</si>
  <si>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</si>
  <si>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</si>
  <si>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</si>
  <si>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</si>
  <si>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</si>
  <si>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</si>
  <si>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</si>
  <si>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</si>
  <si>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</si>
  <si>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</si>
  <si>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</si>
  <si>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</si>
  <si>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</si>
  <si>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</si>
  <si>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</si>
  <si>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</si>
  <si>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</si>
  <si>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</si>
  <si>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</si>
  <si>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</si>
  <si>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</si>
  <si>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</si>
  <si>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</si>
  <si>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</si>
  <si>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</si>
  <si>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</si>
  <si>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</si>
  <si>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</si>
  <si>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</si>
  <si>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</si>
  <si>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</si>
  <si>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</si>
  <si>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</si>
  <si>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</si>
  <si>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</si>
  <si>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</si>
  <si>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</si>
  <si>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</si>
  <si>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</si>
  <si>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</si>
  <si>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</si>
  <si>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</si>
  <si>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</si>
  <si>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</si>
  <si>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</si>
  <si>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</si>
  <si>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</si>
  <si>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</si>
  <si>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</si>
  <si>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</si>
  <si>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</si>
  <si>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</si>
  <si>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</si>
  <si>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</si>
  <si>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</si>
  <si>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</si>
  <si>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</si>
  <si>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</si>
  <si>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</si>
  <si>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</si>
  <si>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</si>
  <si>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</si>
  <si>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</si>
  <si>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</si>
  <si>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</si>
  <si>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</si>
  <si>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</si>
  <si>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</si>
  <si>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</si>
  <si>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</si>
  <si>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</si>
  <si>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</si>
  <si>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</si>
  <si>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</si>
  <si>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</si>
  <si>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</si>
  <si>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</si>
  <si>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</si>
  <si>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</si>
  <si>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</si>
  <si>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</si>
  <si>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</si>
  <si>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</si>
  <si>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</si>
  <si>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</si>
  <si>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</si>
  <si>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</si>
  <si>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</si>
  <si>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</si>
  <si>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</si>
  <si>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</si>
  <si>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</si>
  <si>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</si>
  <si>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</si>
  <si>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</si>
  <si>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</si>
  <si>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</si>
  <si>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</si>
  <si>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</si>
  <si>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</si>
  <si>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</si>
  <si>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</si>
  <si>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</si>
  <si>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</si>
  <si>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</si>
  <si>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</si>
  <si>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</si>
  <si>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</si>
  <si>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</si>
  <si>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</si>
  <si>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</si>
  <si>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</si>
  <si>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</si>
  <si>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</si>
  <si>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</si>
  <si>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</si>
  <si>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</si>
  <si>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</si>
  <si>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</si>
  <si>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</si>
  <si>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</si>
  <si>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</si>
  <si>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</si>
  <si>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</si>
  <si>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</si>
  <si>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</si>
  <si>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</si>
  <si>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</si>
  <si>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</si>
  <si>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</si>
  <si>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</si>
  <si>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</si>
  <si>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</si>
  <si>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</si>
  <si>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</si>
  <si>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</si>
  <si>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</si>
  <si>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</si>
  <si>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</si>
  <si>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</si>
  <si>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</si>
  <si>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</si>
  <si>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</si>
  <si>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</si>
  <si>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</si>
  <si>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</si>
  <si>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</si>
  <si>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</si>
  <si>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</si>
  <si>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</si>
  <si>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</si>
  <si>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</si>
  <si>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</si>
  <si>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</si>
  <si>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</si>
  <si>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</si>
  <si>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</si>
  <si>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</si>
  <si>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</si>
  <si>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</si>
  <si>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</si>
  <si>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</si>
  <si>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</si>
  <si>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</si>
  <si>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</si>
  <si>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</si>
  <si>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</si>
  <si>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</si>
  <si>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</si>
  <si>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</si>
  <si>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</si>
  <si>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</si>
  <si>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</si>
  <si>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</si>
  <si>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</si>
  <si>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</si>
  <si>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</si>
  <si>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</si>
  <si>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</si>
  <si>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</si>
  <si>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</si>
  <si>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</si>
  <si>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</si>
  <si>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</si>
  <si>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</si>
  <si>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</si>
  <si>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</si>
  <si>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</si>
  <si>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</si>
  <si>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</si>
  <si>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</si>
  <si>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</si>
  <si>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</si>
  <si>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</si>
  <si>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</si>
  <si>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</si>
  <si>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</si>
  <si>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</si>
  <si>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</si>
  <si>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</si>
  <si>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</si>
  <si>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</si>
  <si>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</si>
  <si>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</si>
  <si>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</si>
  <si>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</si>
  <si>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</si>
  <si>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</si>
  <si>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</si>
  <si>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</si>
  <si>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</si>
  <si>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</si>
  <si>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</si>
  <si>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</si>
  <si>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</si>
  <si>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</si>
  <si>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</si>
  <si>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</si>
  <si>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</si>
  <si>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</si>
  <si>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</si>
  <si>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</si>
  <si>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</si>
  <si>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</si>
  <si>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</si>
  <si>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</si>
  <si>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</si>
  <si>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</si>
  <si>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</si>
  <si>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</si>
  <si>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</si>
  <si>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</si>
  <si>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</si>
  <si>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</si>
  <si>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</si>
  <si>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</si>
  <si>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</si>
  <si>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</si>
  <si>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</si>
  <si>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</si>
  <si>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</si>
  <si>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</si>
  <si>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</si>
  <si>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</si>
  <si>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</si>
  <si>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</si>
  <si>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</si>
  <si>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</si>
  <si>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</si>
  <si>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</si>
  <si>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</si>
  <si>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</si>
  <si>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</si>
  <si>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</si>
  <si>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</si>
  <si>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</si>
  <si>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</si>
  <si>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</si>
  <si>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</si>
  <si>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</si>
  <si>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</si>
  <si>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</si>
  <si>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</si>
  <si>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</si>
  <si>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</si>
  <si>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</si>
  <si>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</si>
  <si>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</si>
  <si>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</si>
  <si>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</si>
  <si>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</si>
  <si>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</si>
  <si>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</si>
  <si>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</si>
  <si>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</si>
  <si>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</si>
  <si>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</si>
  <si>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</si>
  <si>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</si>
  <si>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</si>
  <si>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</si>
  <si>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</si>
  <si>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</si>
  <si>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</si>
  <si>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</si>
  <si>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</si>
  <si>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</si>
  <si>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</si>
  <si>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</si>
  <si>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</si>
  <si>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</si>
  <si>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</si>
  <si>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</si>
  <si>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</si>
  <si>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</si>
  <si>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</si>
  <si>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</si>
  <si>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</si>
  <si>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</si>
  <si>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</si>
  <si>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</si>
  <si>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</si>
  <si>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</si>
  <si>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</si>
  <si>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</si>
  <si>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</si>
  <si>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</si>
  <si>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</si>
  <si>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</si>
  <si>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</si>
  <si>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</si>
  <si>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</si>
  <si>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</si>
  <si>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</si>
  <si>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</si>
  <si>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</si>
  <si>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</si>
  <si>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</si>
  <si>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</si>
  <si>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</si>
  <si>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</si>
  <si>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</si>
  <si>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</si>
  <si>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</si>
  <si>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</si>
  <si>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</si>
  <si>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</si>
  <si>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</si>
  <si>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</si>
  <si>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</si>
  <si>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</si>
  <si>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</si>
  <si>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</si>
  <si>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</si>
  <si>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</si>
  <si>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</si>
  <si>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</si>
  <si>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</si>
  <si>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</si>
  <si>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</si>
  <si>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</si>
  <si>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</si>
  <si>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</si>
  <si>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</si>
  <si>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</si>
  <si>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</si>
  <si>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</si>
  <si>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</si>
  <si>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</si>
  <si>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</si>
  <si>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</si>
  <si>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</si>
  <si>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</si>
  <si>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</si>
  <si>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</si>
  <si>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</si>
  <si>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</si>
  <si>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</si>
  <si>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</si>
  <si>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</si>
  <si>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</si>
  <si>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</si>
  <si>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</si>
  <si>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</si>
  <si>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</si>
  <si>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</si>
  <si>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</si>
  <si>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</si>
  <si>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</si>
  <si>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</si>
  <si>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</si>
  <si>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</si>
  <si>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</si>
  <si>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</si>
  <si>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</si>
  <si>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</si>
  <si>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</si>
  <si>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</si>
  <si>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</si>
  <si>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</si>
  <si>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</si>
  <si>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</si>
  <si>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</si>
  <si>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</si>
  <si>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</si>
  <si>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</si>
  <si>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</si>
  <si>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</si>
  <si>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</si>
  <si>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</si>
  <si>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</si>
  <si>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</si>
  <si>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</si>
  <si>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</si>
  <si>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</si>
  <si>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</si>
  <si>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</si>
  <si>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</si>
  <si>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</si>
  <si>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</si>
  <si>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</si>
  <si>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</si>
  <si>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</si>
  <si>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</si>
  <si>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</si>
  <si>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</si>
  <si>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</si>
  <si>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</si>
  <si>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</si>
  <si>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</si>
  <si>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</si>
  <si>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</si>
  <si>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</si>
  <si>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</si>
  <si>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</si>
  <si>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</si>
  <si>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</si>
  <si>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</si>
  <si>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</si>
  <si>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</si>
  <si>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</si>
  <si>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</si>
  <si>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</si>
  <si>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</si>
  <si>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</si>
  <si>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</si>
  <si>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</si>
  <si>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</si>
  <si>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</si>
  <si>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</si>
  <si>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</si>
  <si>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</si>
  <si>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</si>
  <si>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</si>
  <si>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</si>
  <si>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</si>
  <si>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</si>
  <si>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</si>
  <si>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</si>
  <si>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</si>
  <si>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</si>
  <si>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</si>
  <si>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</si>
  <si>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</si>
  <si>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</si>
  <si>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</si>
  <si>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</si>
  <si>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</si>
  <si>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</si>
  <si>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</si>
  <si>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</si>
  <si>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</si>
  <si>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</si>
  <si>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</si>
  <si>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</si>
  <si>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</si>
  <si>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</si>
  <si>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</si>
  <si>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</si>
  <si>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</si>
  <si>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</si>
  <si>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</si>
  <si>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</si>
  <si>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</si>
  <si>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</si>
  <si>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</si>
  <si>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</si>
  <si>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</si>
  <si>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</si>
  <si>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</si>
  <si>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</si>
  <si>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</si>
  <si>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</si>
  <si>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</si>
  <si>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</si>
  <si>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</si>
  <si>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</si>
  <si>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</si>
  <si>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</si>
  <si>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</si>
  <si>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</si>
  <si>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</si>
  <si>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</si>
  <si>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</si>
  <si>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</si>
  <si>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</si>
  <si>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</si>
  <si>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</si>
  <si>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</si>
  <si>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</si>
  <si>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</si>
  <si>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</si>
  <si>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</si>
  <si>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</si>
  <si>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</si>
  <si>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</si>
  <si>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</si>
  <si>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</si>
  <si>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</si>
  <si>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</si>
  <si>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</si>
  <si>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</si>
  <si>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</si>
  <si>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</si>
  <si>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</si>
  <si>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</si>
  <si>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</si>
  <si>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</si>
  <si>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</si>
  <si>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</si>
  <si>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</si>
  <si>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</si>
  <si>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</si>
  <si>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</si>
  <si>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</si>
  <si>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</si>
  <si>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</si>
  <si>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</si>
  <si>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</si>
  <si>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</si>
  <si>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</si>
  <si>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</si>
  <si>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</si>
  <si>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</si>
  <si>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</si>
  <si>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</si>
  <si>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</si>
  <si>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</si>
  <si>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</si>
  <si>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</si>
  <si>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</si>
  <si>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</si>
  <si>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</si>
  <si>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</si>
  <si>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</si>
  <si>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</si>
  <si>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</si>
  <si>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</si>
  <si>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</si>
  <si>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</si>
  <si>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</si>
  <si>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</si>
  <si>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</si>
  <si>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</si>
  <si>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</si>
  <si>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</si>
  <si>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</si>
  <si>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</si>
  <si>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</si>
  <si>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</si>
  <si>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</si>
  <si>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</si>
  <si>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</si>
  <si>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</si>
  <si>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</si>
  <si>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</si>
  <si>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</si>
  <si>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</si>
  <si>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</si>
  <si>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</si>
  <si>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</si>
  <si>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</si>
  <si>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</si>
  <si>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</si>
  <si>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</si>
  <si>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</si>
  <si>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</si>
  <si>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</si>
  <si>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</si>
  <si>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</si>
  <si>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</si>
  <si>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</si>
  <si>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</si>
  <si>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</si>
  <si>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</si>
  <si>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</si>
  <si>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</si>
  <si>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</si>
  <si>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</si>
  <si>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</si>
  <si>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</si>
  <si>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</si>
  <si>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</si>
  <si>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</si>
  <si>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</si>
  <si>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</si>
  <si>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</si>
  <si>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</si>
  <si>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</si>
  <si>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</si>
  <si>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</si>
  <si>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</si>
  <si>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</si>
  <si>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</si>
  <si>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</si>
  <si>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</si>
  <si>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</si>
  <si>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</si>
  <si>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</si>
  <si>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</si>
  <si>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</si>
  <si>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</si>
  <si>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</si>
  <si>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</si>
  <si>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</si>
  <si>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</si>
  <si>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</si>
  <si>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</si>
  <si>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</si>
  <si>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</si>
  <si>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</si>
  <si>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</si>
  <si>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</si>
  <si>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</si>
  <si>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</si>
  <si>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</si>
  <si>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</si>
  <si>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</si>
  <si>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</si>
  <si>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</si>
  <si>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</si>
  <si>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</si>
  <si>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</si>
  <si>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</si>
  <si>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</si>
  <si>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</si>
  <si>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</si>
  <si>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</si>
  <si>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</si>
  <si>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</si>
  <si>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</si>
  <si>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</si>
  <si>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</si>
  <si>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</si>
  <si>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</si>
  <si>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</si>
  <si>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</si>
  <si>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</si>
  <si>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</si>
  <si>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</si>
  <si>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</si>
  <si>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</si>
  <si>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</si>
  <si>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</si>
  <si>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</si>
  <si>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</si>
  <si>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</si>
  <si>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</si>
  <si>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</si>
  <si>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</si>
  <si>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</si>
  <si>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</si>
  <si>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</si>
  <si>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</si>
  <si>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</si>
  <si>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</si>
  <si>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</si>
  <si>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</si>
  <si>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</si>
  <si>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</si>
  <si>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</si>
  <si>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</si>
  <si>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</si>
  <si>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</si>
  <si>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</si>
  <si>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</si>
  <si>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</si>
  <si>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</si>
  <si>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</si>
  <si>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</si>
  <si>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</si>
  <si>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</si>
  <si>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</si>
  <si>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</si>
  <si>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</si>
  <si>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</si>
  <si>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</si>
  <si>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</si>
  <si>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</si>
  <si>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</si>
  <si>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</si>
  <si>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</si>
  <si>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</si>
  <si>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</si>
  <si>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</si>
  <si>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</si>
  <si>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</si>
  <si>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</si>
  <si>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</si>
  <si>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</si>
  <si>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</si>
  <si>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</si>
  <si>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</si>
  <si>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</si>
  <si>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</si>
  <si>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</si>
  <si>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</si>
  <si>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</si>
  <si>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</si>
  <si>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</si>
  <si>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</si>
  <si>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</si>
  <si>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</si>
  <si>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</si>
  <si>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</si>
  <si>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</si>
  <si>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</si>
  <si>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</si>
  <si>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</si>
  <si>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</si>
  <si>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</si>
  <si>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</si>
  <si>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</si>
  <si>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</si>
  <si>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</si>
  <si>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</si>
  <si>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</si>
  <si>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</si>
  <si>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</si>
  <si>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</si>
  <si>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</si>
  <si>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</si>
  <si>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</si>
  <si>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</si>
  <si>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</si>
  <si>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</si>
  <si>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</si>
  <si>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</si>
  <si>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</si>
  <si>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</si>
  <si>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</si>
  <si>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</si>
  <si>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</si>
  <si>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</si>
  <si>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</si>
  <si>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</si>
  <si>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</si>
  <si>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</si>
  <si>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</si>
  <si>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</si>
  <si>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</si>
  <si>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</si>
  <si>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</si>
  <si>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</si>
  <si>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</si>
  <si>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</si>
  <si>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</si>
  <si>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</si>
  <si>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</si>
  <si>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</si>
  <si>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</si>
  <si>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</si>
  <si>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</si>
  <si>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</si>
  <si>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</si>
  <si>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</si>
  <si>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</si>
  <si>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</si>
  <si>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</si>
  <si>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</si>
  <si>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</si>
  <si>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</si>
  <si>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</si>
  <si>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</si>
  <si>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</si>
  <si>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</si>
  <si>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</si>
  <si>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</si>
  <si>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</si>
  <si>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</si>
  <si>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</si>
  <si>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</si>
  <si>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</si>
  <si>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</si>
  <si>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</si>
  <si>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</si>
  <si>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</si>
  <si>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</si>
  <si>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</si>
  <si>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</si>
  <si>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</si>
  <si>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</si>
  <si>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</si>
  <si>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</si>
  <si>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</si>
  <si>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</si>
  <si>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</si>
  <si>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</si>
  <si>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</si>
  <si>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</si>
  <si>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</si>
  <si>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</si>
  <si>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</si>
  <si>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</si>
  <si>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</si>
  <si>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</si>
  <si>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</si>
  <si>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</si>
  <si>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</si>
  <si>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</si>
  <si>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</si>
  <si>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</si>
  <si>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</si>
  <si>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</si>
  <si>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</si>
  <si>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</si>
  <si>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</si>
  <si>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</si>
  <si>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</si>
  <si>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</si>
  <si>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</si>
  <si>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</si>
  <si>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</si>
  <si>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</si>
  <si>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</si>
  <si>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</si>
  <si>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</si>
  <si>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</si>
  <si>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</si>
  <si>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</si>
  <si>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</si>
  <si>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</si>
  <si>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</si>
  <si>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</si>
  <si>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</si>
  <si>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</si>
  <si>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</si>
  <si>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</si>
  <si>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</si>
  <si>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</si>
  <si>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</si>
  <si>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</si>
  <si>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</si>
  <si>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</si>
  <si>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</si>
  <si>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</si>
  <si>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</si>
  <si>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</si>
  <si>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</si>
  <si>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</si>
  <si>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</si>
  <si>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</si>
  <si>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</si>
  <si>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</si>
  <si>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</si>
  <si>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</si>
  <si>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</si>
  <si>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</si>
  <si>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</si>
  <si>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</si>
  <si>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</si>
  <si>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</si>
  <si>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</si>
  <si>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</si>
  <si>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</si>
  <si>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</si>
  <si>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</si>
  <si>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</si>
  <si>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</si>
  <si>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</si>
  <si>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</si>
  <si>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</si>
  <si>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</si>
  <si>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</si>
  <si>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</si>
  <si>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</si>
  <si>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</si>
  <si>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</si>
  <si>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</si>
  <si>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</si>
  <si>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</si>
  <si>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</si>
  <si>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</si>
  <si>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</si>
  <si>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</si>
  <si>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</si>
  <si>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</si>
  <si>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</si>
  <si>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</si>
  <si>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</si>
  <si>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</si>
  <si>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</si>
  <si>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</si>
  <si>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</si>
  <si>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</si>
  <si>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</si>
  <si>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</si>
  <si>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</si>
  <si>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</si>
  <si>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</si>
  <si>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</si>
  <si>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</si>
  <si>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</si>
  <si>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</si>
  <si>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</si>
  <si>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</si>
  <si>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</si>
  <si>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</si>
  <si>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</si>
  <si>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</si>
  <si>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</si>
  <si>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</si>
  <si>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</si>
  <si>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</si>
  <si>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</si>
  <si>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</si>
  <si>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</si>
  <si>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</si>
  <si>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</si>
  <si>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</si>
  <si>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</si>
  <si>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</si>
  <si>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</si>
  <si>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</si>
  <si>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</si>
  <si>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</si>
  <si>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</si>
  <si>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</si>
  <si>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</si>
  <si>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</si>
  <si>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</si>
  <si>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</si>
  <si>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</si>
  <si>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</si>
  <si>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</si>
  <si>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</si>
  <si>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</si>
  <si>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</si>
  <si>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</si>
  <si>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</si>
  <si>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</si>
  <si>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</si>
  <si>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</si>
  <si>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</si>
  <si>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</si>
  <si>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</si>
  <si>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</si>
  <si>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</si>
  <si>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</si>
  <si>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</si>
  <si>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</si>
  <si>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</si>
  <si>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</si>
  <si>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</si>
  <si>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</si>
  <si>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</si>
  <si>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</si>
  <si>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</si>
  <si>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</si>
  <si>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</si>
  <si>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</si>
  <si>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</si>
  <si>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</si>
  <si>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</si>
  <si>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</si>
  <si>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</si>
  <si>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</si>
  <si>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</si>
  <si>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</si>
  <si>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</si>
  <si>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</si>
  <si>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</si>
  <si>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</si>
  <si>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</si>
  <si>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</si>
  <si>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</si>
  <si>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</si>
  <si>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</si>
  <si>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</si>
  <si>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</si>
  <si>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</si>
  <si>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</si>
  <si>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</si>
  <si>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</si>
  <si>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</si>
  <si>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</si>
  <si>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</si>
  <si>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</si>
  <si>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</si>
  <si>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</si>
  <si>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</si>
  <si>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</si>
  <si>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</si>
  <si>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</si>
  <si>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</si>
  <si>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</si>
  <si>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</si>
  <si>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</si>
  <si>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</si>
  <si>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</si>
  <si>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</si>
  <si>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</si>
  <si>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</si>
  <si>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</si>
  <si>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</si>
  <si>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</si>
  <si>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</si>
  <si>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</si>
  <si>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</si>
  <si>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</si>
  <si>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</si>
  <si>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</si>
  <si>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</si>
  <si>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</si>
  <si>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</si>
  <si>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</si>
  <si>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</si>
  <si>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</si>
  <si>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</si>
  <si>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</si>
  <si>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</si>
  <si>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</si>
  <si>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</si>
  <si>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</si>
  <si>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</si>
  <si>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</si>
  <si>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</si>
  <si>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</si>
  <si>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</si>
  <si>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</si>
  <si>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</si>
  <si>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</si>
  <si>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</si>
  <si>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</si>
  <si>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</si>
  <si>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</si>
  <si>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</si>
  <si>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</si>
  <si>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</si>
  <si>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</si>
  <si>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</si>
  <si>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</si>
  <si>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</si>
  <si>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</si>
  <si>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</si>
  <si>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</si>
  <si>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</si>
  <si>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</si>
  <si>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</si>
  <si>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</si>
  <si>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</si>
  <si>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</si>
  <si>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</si>
  <si>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</si>
  <si>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</si>
  <si>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</si>
  <si>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</si>
  <si>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</si>
  <si>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</si>
  <si>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</si>
  <si>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</si>
  <si>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</si>
  <si>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</si>
  <si>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</si>
  <si>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</si>
  <si>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</si>
  <si>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</si>
  <si>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</si>
  <si>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</si>
  <si>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</si>
  <si>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</si>
  <si>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</si>
  <si>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</si>
  <si>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</si>
  <si>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</si>
  <si>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</si>
  <si>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</si>
  <si>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</si>
  <si>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</si>
  <si>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</si>
  <si>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</si>
  <si>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</si>
  <si>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</si>
  <si>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</si>
  <si>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</si>
  <si>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</si>
  <si>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</si>
  <si>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</si>
  <si>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</si>
  <si>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</si>
  <si>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</si>
  <si>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</si>
  <si>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</si>
  <si>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</si>
  <si>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</si>
  <si>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</si>
  <si>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</si>
  <si>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</si>
  <si>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</si>
  <si>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</si>
  <si>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</si>
  <si>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</si>
  <si>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</si>
  <si>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</si>
  <si>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</si>
  <si>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</si>
  <si>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</si>
  <si>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</si>
  <si>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</si>
  <si>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</si>
  <si>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</si>
  <si>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</si>
  <si>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</si>
  <si>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</si>
  <si>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</si>
  <si>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</si>
  <si>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</si>
  <si>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</si>
  <si>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</si>
  <si>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</si>
  <si>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</si>
  <si>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</si>
  <si>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</si>
  <si>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</si>
  <si>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</si>
  <si>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</si>
  <si>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</si>
  <si>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</si>
  <si>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</si>
  <si>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</si>
  <si>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</si>
  <si>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</si>
  <si>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</si>
  <si>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</si>
  <si>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</si>
  <si>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</si>
  <si>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</si>
  <si>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</si>
  <si>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</si>
  <si>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</si>
  <si>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</si>
  <si>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</si>
  <si>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</si>
  <si>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</si>
  <si>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</si>
  <si>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</si>
  <si>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</si>
  <si>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</si>
  <si>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</si>
  <si>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</si>
  <si>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</si>
  <si>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</si>
  <si>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</si>
  <si>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</si>
  <si>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</si>
  <si>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</si>
  <si>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</si>
  <si>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</si>
  <si>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</si>
  <si>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</si>
  <si>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</si>
  <si>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</si>
  <si>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</si>
  <si>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</si>
  <si>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</si>
  <si>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</si>
  <si>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</si>
  <si>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</si>
  <si>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</si>
  <si>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</si>
  <si>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</si>
  <si>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</si>
  <si>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</si>
  <si>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</si>
  <si>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</si>
  <si>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</si>
  <si>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</si>
  <si>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</si>
  <si>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</si>
  <si>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</si>
  <si>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</si>
  <si>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</si>
  <si>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</si>
  <si>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</si>
  <si>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</si>
  <si>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</si>
  <si>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</si>
  <si>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</si>
  <si>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</si>
  <si>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</si>
  <si>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</si>
  <si>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</si>
  <si>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</si>
  <si>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</si>
  <si>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</si>
  <si>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</si>
  <si>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</si>
  <si>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</si>
  <si>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</si>
  <si>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</si>
  <si>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</si>
  <si>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</si>
  <si>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</si>
  <si>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</si>
  <si>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</si>
  <si>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</si>
  <si>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</si>
  <si>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</si>
  <si>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</si>
  <si>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</si>
  <si>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</si>
  <si>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</si>
  <si>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</si>
  <si>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</si>
  <si>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</si>
  <si>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</si>
  <si>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</si>
  <si>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</si>
  <si>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</si>
  <si>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</si>
  <si>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</si>
  <si>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</si>
  <si>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</si>
  <si>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</si>
  <si>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</si>
  <si>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</si>
  <si>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</si>
  <si>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</si>
  <si>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</si>
  <si>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</si>
  <si>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</si>
  <si>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</si>
  <si>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</si>
  <si>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</si>
  <si>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</si>
  <si>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</si>
  <si>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</si>
  <si>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</si>
  <si>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</si>
  <si>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</si>
  <si>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</si>
  <si>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</si>
  <si>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</si>
  <si>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</si>
  <si>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</si>
  <si>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</si>
  <si>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</si>
  <si>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</si>
  <si>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</si>
  <si>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</si>
  <si>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</si>
  <si>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</si>
  <si>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</si>
  <si>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</si>
  <si>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</si>
  <si>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</si>
  <si>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</si>
  <si>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</si>
  <si>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</si>
  <si>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</si>
  <si>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</si>
  <si>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</si>
  <si>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</si>
  <si>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</si>
  <si>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</si>
  <si>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</si>
  <si>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</si>
  <si>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</si>
  <si>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</si>
  <si>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</si>
  <si>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</si>
  <si>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</si>
  <si>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</si>
  <si>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</si>
  <si>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</si>
  <si>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</si>
  <si>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</si>
  <si>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</si>
  <si>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</si>
  <si>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</si>
  <si>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</si>
  <si>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</si>
  <si>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</si>
  <si>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</si>
  <si>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</si>
  <si>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</si>
  <si>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</si>
  <si>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</si>
  <si>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</si>
  <si>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</si>
  <si>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</si>
  <si>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</si>
  <si>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</si>
  <si>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</si>
  <si>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</si>
  <si>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</si>
  <si>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</si>
  <si>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</si>
  <si>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</si>
  <si>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</si>
  <si>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</si>
  <si>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</si>
  <si>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</si>
  <si>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</si>
  <si>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</si>
  <si>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</si>
  <si>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</si>
  <si>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</si>
  <si>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</si>
  <si>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</si>
  <si>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</si>
  <si>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</si>
  <si>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</si>
  <si>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</si>
  <si>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</si>
  <si>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</si>
  <si>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</si>
  <si>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</si>
  <si>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</si>
  <si>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</si>
  <si>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</si>
  <si>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</si>
  <si>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</si>
  <si>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</si>
  <si>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</si>
  <si>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</si>
  <si>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</si>
  <si>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</si>
  <si>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</si>
  <si>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</si>
  <si>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</si>
  <si>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</si>
  <si>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</si>
  <si>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</si>
  <si>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</si>
  <si>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</si>
  <si>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</si>
  <si>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</si>
  <si>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</si>
  <si>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</si>
  <si>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</si>
  <si>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</si>
  <si>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</si>
  <si>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</si>
  <si>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</si>
  <si>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</si>
  <si>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</si>
  <si>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</si>
  <si>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</si>
  <si>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</si>
  <si>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</si>
  <si>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</si>
  <si>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</si>
  <si>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</si>
  <si>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</si>
  <si>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</si>
  <si>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</si>
  <si>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</si>
  <si>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</si>
  <si>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</si>
  <si>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</si>
  <si>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</si>
  <si>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</si>
  <si>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</si>
  <si>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</si>
  <si>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</si>
  <si>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</si>
  <si>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</si>
  <si>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</si>
  <si>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</si>
  <si>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</si>
  <si>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</si>
  <si>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</si>
  <si>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</si>
  <si>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</si>
  <si>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</si>
  <si>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</si>
  <si>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</si>
  <si>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</si>
  <si>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</si>
  <si>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</si>
  <si>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</si>
  <si>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</si>
  <si>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</si>
  <si>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</si>
  <si>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</si>
  <si>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</si>
  <si>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</si>
  <si>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</si>
  <si>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</si>
  <si>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</si>
  <si>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</si>
  <si>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</si>
  <si>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</si>
  <si>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</si>
  <si>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</si>
  <si>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</si>
  <si>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</si>
  <si>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</si>
  <si>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</si>
  <si>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</si>
  <si>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</si>
  <si>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</si>
  <si>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</si>
  <si>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</si>
  <si>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</si>
  <si>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</si>
  <si>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</si>
  <si>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</si>
  <si>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</si>
  <si>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</si>
  <si>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</si>
  <si>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</si>
  <si>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</si>
  <si>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</si>
  <si>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</si>
  <si>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</si>
  <si>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</si>
  <si>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</si>
  <si>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</si>
  <si>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</si>
  <si>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</si>
  <si>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</si>
  <si>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</si>
  <si>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</si>
  <si>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</si>
  <si>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</si>
  <si>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</si>
  <si>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</si>
  <si>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</si>
  <si>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</si>
  <si>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</si>
  <si>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</si>
  <si>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</si>
  <si>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</si>
  <si>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</si>
  <si>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</si>
  <si>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</si>
  <si>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</si>
  <si>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</si>
  <si>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</si>
  <si>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</si>
  <si>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</si>
  <si>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</si>
  <si>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</si>
  <si>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</si>
  <si>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</si>
  <si>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</si>
  <si>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</si>
  <si>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</si>
  <si>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</si>
  <si>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</si>
  <si>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</si>
  <si>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</si>
  <si>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</si>
  <si>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</si>
  <si>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</si>
  <si>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</si>
  <si>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</si>
  <si>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</si>
  <si>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</si>
  <si>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</si>
  <si>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</si>
  <si>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</si>
  <si>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</si>
  <si>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</si>
  <si>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</si>
  <si>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</si>
  <si>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</si>
  <si>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</si>
  <si>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</si>
  <si>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</si>
  <si>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</si>
  <si>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</si>
  <si>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</si>
  <si>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</si>
  <si>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</si>
  <si>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</si>
  <si>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</si>
  <si>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</si>
  <si>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</si>
  <si>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</si>
  <si>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</si>
  <si>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</si>
  <si>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</si>
  <si>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</si>
  <si>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</si>
  <si>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</si>
  <si>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</si>
  <si>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</si>
  <si>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</si>
  <si>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</si>
  <si>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</si>
  <si>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</si>
  <si>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</si>
  <si>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</si>
  <si>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</si>
  <si>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</si>
  <si>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</si>
  <si>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</si>
  <si>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</si>
  <si>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</si>
  <si>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</si>
  <si>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</si>
  <si>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</si>
  <si>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</si>
  <si>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</si>
  <si>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</si>
  <si>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</si>
  <si>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</si>
  <si>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</si>
  <si>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</si>
  <si>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</si>
  <si>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</si>
  <si>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</si>
  <si>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</si>
  <si>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</si>
  <si>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</si>
  <si>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</si>
  <si>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</si>
  <si>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</si>
  <si>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</si>
  <si>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</si>
  <si>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</si>
  <si>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</si>
  <si>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</si>
  <si>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</si>
  <si>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</si>
  <si>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</si>
  <si>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</si>
  <si>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</si>
  <si>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</si>
  <si>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</si>
  <si>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</si>
  <si>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</si>
  <si>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</si>
  <si>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</si>
  <si>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</si>
  <si>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</si>
  <si>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</si>
  <si>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</si>
  <si>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</si>
  <si>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</si>
  <si>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</si>
  <si>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</si>
  <si>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</si>
  <si>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</si>
  <si>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</si>
  <si>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</si>
  <si>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</si>
  <si>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</si>
  <si>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</si>
  <si>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</si>
  <si>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</si>
  <si>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</si>
  <si>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</si>
  <si>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</si>
  <si>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</si>
  <si>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</si>
  <si>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</si>
  <si>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</si>
  <si>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</si>
  <si>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</si>
  <si>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</si>
  <si>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</si>
  <si>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</si>
  <si>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</si>
  <si>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</si>
  <si>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</si>
  <si>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</si>
  <si>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</si>
  <si>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</si>
  <si>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</si>
  <si>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</si>
  <si>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</si>
  <si>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</si>
  <si>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</si>
  <si>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</si>
  <si>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</si>
  <si>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</si>
  <si>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</si>
  <si>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</si>
  <si>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</si>
  <si>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</si>
  <si>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</si>
  <si>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</si>
  <si>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</si>
  <si>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</si>
  <si>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</si>
  <si>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</si>
  <si>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</si>
  <si>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</si>
  <si>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</si>
  <si>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</si>
  <si>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</si>
  <si>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</si>
  <si>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</si>
  <si>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</si>
  <si>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</si>
  <si>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</si>
  <si>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</si>
  <si>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</si>
  <si>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</si>
  <si>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</si>
  <si>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</si>
  <si>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</si>
  <si>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</si>
  <si>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</si>
  <si>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</si>
  <si>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</si>
  <si>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</si>
  <si>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</si>
  <si>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</si>
  <si>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</si>
  <si>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</si>
  <si>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</si>
  <si>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</si>
  <si>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</si>
  <si>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</si>
  <si>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</si>
  <si>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</si>
  <si>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</si>
  <si>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</si>
  <si>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</si>
  <si>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</si>
  <si>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</si>
  <si>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</si>
  <si>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</si>
  <si>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</si>
  <si>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</si>
  <si>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</si>
  <si>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</si>
  <si>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</si>
  <si>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</si>
  <si>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</si>
  <si>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</si>
  <si>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</si>
  <si>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</si>
  <si>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</si>
  <si>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</si>
  <si>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</si>
  <si>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</si>
  <si>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</si>
  <si>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</si>
  <si>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</si>
  <si>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</si>
  <si>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</si>
  <si>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</si>
  <si>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</si>
  <si>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</si>
  <si>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</si>
  <si>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</si>
  <si>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</si>
  <si>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</si>
  <si>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</si>
  <si>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</si>
  <si>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</si>
  <si>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</si>
  <si>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</si>
  <si>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</si>
  <si>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</si>
  <si>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</si>
  <si>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</si>
  <si>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</si>
  <si>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</si>
  <si>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</si>
  <si>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</si>
  <si>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</si>
  <si>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</si>
  <si>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</si>
  <si>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</si>
  <si>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</si>
  <si>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</si>
  <si>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</si>
  <si>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</si>
  <si>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</si>
  <si>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</si>
  <si>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</si>
  <si>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</si>
  <si>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</si>
  <si>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</si>
  <si>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</si>
  <si>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</si>
  <si>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</si>
  <si>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</si>
  <si>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</si>
  <si>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</si>
  <si>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</si>
  <si>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</si>
  <si>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</si>
  <si>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</si>
  <si>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</si>
  <si>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</si>
  <si>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</si>
  <si>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</si>
  <si>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</si>
  <si>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</si>
  <si>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</si>
  <si>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</si>
  <si>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</si>
  <si>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</si>
  <si>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</si>
  <si>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</si>
  <si>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</si>
  <si>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</si>
  <si>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</si>
  <si>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</si>
  <si>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</si>
  <si>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</si>
  <si>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</si>
  <si>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</si>
  <si>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</si>
  <si>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</si>
  <si>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</si>
  <si>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</si>
  <si>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</si>
  <si>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</si>
  <si>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</si>
  <si>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</si>
  <si>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</si>
  <si>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</si>
  <si>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</si>
  <si>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</si>
  <si>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</si>
  <si>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</si>
  <si>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</si>
  <si>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</si>
  <si>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</si>
  <si>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</si>
  <si>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</si>
  <si>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</si>
  <si>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</si>
  <si>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</si>
  <si>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</si>
  <si>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</si>
  <si>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</si>
  <si>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</si>
  <si>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</si>
  <si>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</si>
  <si>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</si>
  <si>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</si>
  <si>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</si>
  <si>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</si>
  <si>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</si>
  <si>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</si>
  <si>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</si>
  <si>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</si>
  <si>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</si>
  <si>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</si>
  <si>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</si>
  <si>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</si>
  <si>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</si>
  <si>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</si>
  <si>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</si>
  <si>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</si>
  <si>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</si>
  <si>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</si>
  <si>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</si>
  <si>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</si>
  <si>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</si>
  <si>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</si>
  <si>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</si>
  <si>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</si>
  <si>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</si>
  <si>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</si>
  <si>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</si>
  <si>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</si>
  <si>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</si>
  <si>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</si>
  <si>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</si>
  <si>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</si>
  <si>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</si>
  <si>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</si>
  <si>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</si>
  <si>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</si>
  <si>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</si>
  <si>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</si>
  <si>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</si>
  <si>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</si>
  <si>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</si>
  <si>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</si>
  <si>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</si>
  <si>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</si>
  <si>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</si>
  <si>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</si>
  <si>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</si>
  <si>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</si>
  <si>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</si>
  <si>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</si>
  <si>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</si>
  <si>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</si>
  <si>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</si>
  <si>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</si>
  <si>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</si>
  <si>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</si>
  <si>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</si>
  <si>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</si>
  <si>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</si>
  <si>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</si>
  <si>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</si>
  <si>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</si>
  <si>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</si>
  <si>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</si>
  <si>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</si>
  <si>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</si>
  <si>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</si>
  <si>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</si>
  <si>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</si>
  <si>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</si>
  <si>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</si>
  <si>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</si>
  <si>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</si>
  <si>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</si>
  <si>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</si>
  <si>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</si>
  <si>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</si>
  <si>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</si>
  <si>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</si>
  <si>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</si>
  <si>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</si>
  <si>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</si>
  <si>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</si>
  <si>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</si>
  <si>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</si>
  <si>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</si>
  <si>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</si>
  <si>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</si>
  <si>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</si>
  <si>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</si>
  <si>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</si>
  <si>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</si>
  <si>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</si>
  <si>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</si>
  <si>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</si>
  <si>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</si>
  <si>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</si>
  <si>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</si>
  <si>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</si>
  <si>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</si>
  <si>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</si>
  <si>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</si>
  <si>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</si>
  <si>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</si>
  <si>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</si>
  <si>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</si>
  <si>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</si>
  <si>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</si>
  <si>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</si>
  <si>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</si>
  <si>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</si>
  <si>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</si>
  <si>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</si>
  <si>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</si>
  <si>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</si>
  <si>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</si>
  <si>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</si>
  <si>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</si>
  <si>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</si>
  <si>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</si>
  <si>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</si>
  <si>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</si>
  <si>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</si>
  <si>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</si>
  <si>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</si>
  <si>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</si>
  <si>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</si>
  <si>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</si>
  <si>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</si>
  <si>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</si>
  <si>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</si>
  <si>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</si>
  <si>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</si>
  <si>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</si>
  <si>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</si>
  <si>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</si>
  <si>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</si>
  <si>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</si>
  <si>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</si>
  <si>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</si>
  <si>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</si>
  <si>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</si>
  <si>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</si>
  <si>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</si>
  <si>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</si>
  <si>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</si>
  <si>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</si>
  <si>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</si>
  <si>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</si>
  <si>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</si>
  <si>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</si>
  <si>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</si>
  <si>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</si>
  <si>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</si>
  <si>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</si>
  <si>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</si>
  <si>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</si>
  <si>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</si>
  <si>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</si>
  <si>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</si>
  <si>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</si>
  <si>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</si>
  <si>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</si>
  <si>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</si>
  <si>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</si>
  <si>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</si>
  <si>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</si>
  <si>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</si>
  <si>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</si>
  <si>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</si>
  <si>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</si>
  <si>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</si>
  <si>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</si>
  <si>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</si>
  <si>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</si>
  <si>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</si>
  <si>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</si>
  <si>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</si>
  <si>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</si>
  <si>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</si>
  <si>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</si>
  <si>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</si>
  <si>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</si>
  <si>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</si>
  <si>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</si>
  <si>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</si>
  <si>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</si>
  <si>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</si>
  <si>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</si>
  <si>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</si>
  <si>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</si>
  <si>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</si>
  <si>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</si>
  <si>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</si>
  <si>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</si>
  <si>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</si>
  <si>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</si>
  <si>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</si>
  <si>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</si>
  <si>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</si>
  <si>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</si>
  <si>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</si>
  <si>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</si>
  <si>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</si>
  <si>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</si>
  <si>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</si>
  <si>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</si>
  <si>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</si>
  <si>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</si>
  <si>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</si>
  <si>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</si>
  <si>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</si>
  <si>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</si>
  <si>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</si>
  <si>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</si>
  <si>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</si>
  <si>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</si>
  <si>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</si>
  <si>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</si>
  <si>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</si>
  <si>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</si>
  <si>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</si>
  <si>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</si>
  <si>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</si>
  <si>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</si>
  <si>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</si>
  <si>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</si>
  <si>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</si>
  <si>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</si>
  <si>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</si>
  <si>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</si>
  <si>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</si>
  <si>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</si>
  <si>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</si>
  <si>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</si>
  <si>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</si>
  <si>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</si>
  <si>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</si>
  <si>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</si>
  <si>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</si>
  <si>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</si>
  <si>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</si>
  <si>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</si>
  <si>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</si>
  <si>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</si>
  <si>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</si>
  <si>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</si>
  <si>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</si>
  <si>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</si>
  <si>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</si>
  <si>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</si>
  <si>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</si>
  <si>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</si>
  <si>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</si>
  <si>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</si>
  <si>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</si>
  <si>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</si>
  <si>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</si>
  <si>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</si>
  <si>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</si>
  <si>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</si>
  <si>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</si>
  <si>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</si>
  <si>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</si>
  <si>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</si>
  <si>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</si>
  <si>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</si>
  <si>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</si>
  <si>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</si>
  <si>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</si>
  <si>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</si>
  <si>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</si>
  <si>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</si>
  <si>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</si>
  <si>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</si>
  <si>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</si>
  <si>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</si>
  <si>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</si>
  <si>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</si>
  <si>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</si>
  <si>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</si>
  <si>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</si>
  <si>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</si>
  <si>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</si>
  <si>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</si>
  <si>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</si>
  <si>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</si>
  <si>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</si>
  <si>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</si>
  <si>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</si>
  <si>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</si>
  <si>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</si>
  <si>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</si>
  <si>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</si>
  <si>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</si>
  <si>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</si>
  <si>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</si>
  <si>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</si>
  <si>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</si>
  <si>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</si>
  <si>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</si>
  <si>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</si>
  <si>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</si>
  <si>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</si>
  <si>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</si>
  <si>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</si>
  <si>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</si>
  <si>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</si>
  <si>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</si>
  <si>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</si>
  <si>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</si>
  <si>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</si>
  <si>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</si>
  <si>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</si>
  <si>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</si>
  <si>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</si>
  <si>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</si>
  <si>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</si>
  <si>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</si>
  <si>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</si>
  <si>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</si>
  <si>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</si>
  <si>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</si>
  <si>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</si>
  <si>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</si>
  <si>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</si>
  <si>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</si>
  <si>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</si>
  <si>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</si>
  <si>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</si>
  <si>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</si>
  <si>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</si>
  <si>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</si>
  <si>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</si>
  <si>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</si>
  <si>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</si>
  <si>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</si>
  <si>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</si>
  <si>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</si>
  <si>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</si>
  <si>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</si>
  <si>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</si>
  <si>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</si>
  <si>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</si>
  <si>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</si>
  <si>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</si>
  <si>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</si>
  <si>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</si>
  <si>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</si>
  <si>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</si>
  <si>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</si>
  <si>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</si>
  <si>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</si>
  <si>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</si>
  <si>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</si>
  <si>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</si>
  <si>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</si>
  <si>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</si>
  <si>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</si>
  <si>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</si>
  <si>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</si>
  <si>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</si>
  <si>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</si>
  <si>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</si>
  <si>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</si>
  <si>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</si>
  <si>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</si>
  <si>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</si>
  <si>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</si>
  <si>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</si>
  <si>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</si>
  <si>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</si>
  <si>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</si>
  <si>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</si>
  <si>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</si>
  <si>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</si>
  <si>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</si>
  <si>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</si>
  <si>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</si>
  <si>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</si>
  <si>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</si>
  <si>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</si>
  <si>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</si>
  <si>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</si>
  <si>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</si>
  <si>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</si>
  <si>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</si>
  <si>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</si>
  <si>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</si>
  <si>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</si>
  <si>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</si>
  <si>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</si>
  <si>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</si>
  <si>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</si>
  <si>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</si>
  <si>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</si>
  <si>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</si>
  <si>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</si>
  <si>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</si>
  <si>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</si>
  <si>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</si>
  <si>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</si>
  <si>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</si>
  <si>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</si>
  <si>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</si>
  <si>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</si>
  <si>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</si>
  <si>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</si>
  <si>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</si>
  <si>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</si>
  <si>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</si>
  <si>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</si>
  <si>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</si>
  <si>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</si>
  <si>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</si>
  <si>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</si>
  <si>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</si>
  <si>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</si>
  <si>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</si>
  <si>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</si>
  <si>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</si>
  <si>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</si>
  <si>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</si>
  <si>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</si>
  <si>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</si>
  <si>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</si>
  <si>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</si>
  <si>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</si>
  <si>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</si>
  <si>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</si>
  <si>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</si>
  <si>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</si>
  <si>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</si>
  <si>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</si>
  <si>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</si>
  <si>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</si>
  <si>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</si>
  <si>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</si>
  <si>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</si>
  <si>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</si>
  <si>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</si>
  <si>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</si>
  <si>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</si>
  <si>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</si>
  <si>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</si>
  <si>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</si>
  <si>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</si>
  <si>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</si>
  <si>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</si>
  <si>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</si>
  <si>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</si>
  <si>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</si>
  <si>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</si>
  <si>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</si>
  <si>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</si>
  <si>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</si>
  <si>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</si>
  <si>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</si>
  <si>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</si>
  <si>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</si>
  <si>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</si>
  <si>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</si>
  <si>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</si>
  <si>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</si>
  <si>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</si>
  <si>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</si>
  <si>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</si>
  <si>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</si>
  <si>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</si>
  <si>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</si>
  <si>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</si>
  <si>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</si>
  <si>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</si>
  <si>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</si>
  <si>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</si>
  <si>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</si>
  <si>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</si>
  <si>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</si>
  <si>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</si>
  <si>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</si>
  <si>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</si>
  <si>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</si>
  <si>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</si>
  <si>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</si>
  <si>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</si>
  <si>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</si>
  <si>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</si>
  <si>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</si>
  <si>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</si>
  <si>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</si>
  <si>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</si>
  <si>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</si>
  <si>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</si>
  <si>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</si>
  <si>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</si>
  <si>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</si>
  <si>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</si>
  <si>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</si>
  <si>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</si>
  <si>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</si>
  <si>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</si>
  <si>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</si>
  <si>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</si>
  <si>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</si>
  <si>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</si>
  <si>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</si>
  <si>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</si>
  <si>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</si>
  <si>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</si>
  <si>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</si>
  <si>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</si>
  <si>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</si>
  <si>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</si>
  <si>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</si>
  <si>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</si>
  <si>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</si>
  <si>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</si>
  <si>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</si>
  <si>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</si>
  <si>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</si>
  <si>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</si>
  <si>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</si>
  <si>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</si>
  <si>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</si>
  <si>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</si>
  <si>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</si>
  <si>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</si>
  <si>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</si>
  <si>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</si>
  <si>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</si>
  <si>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</si>
  <si>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</si>
  <si>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</si>
  <si>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</si>
  <si>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</si>
  <si>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</si>
  <si>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</si>
  <si>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</si>
  <si>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</si>
  <si>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</si>
  <si>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</si>
  <si>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</si>
  <si>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</si>
  <si>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</si>
  <si>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</si>
  <si>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</si>
  <si>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</si>
  <si>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</si>
  <si>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</si>
  <si>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</si>
  <si>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</si>
  <si>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</si>
  <si>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</si>
  <si>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</si>
  <si>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</si>
  <si>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</si>
  <si>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</si>
  <si>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</si>
  <si>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</si>
  <si>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</si>
  <si>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</si>
  <si>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</si>
  <si>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</si>
  <si>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</si>
  <si>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</si>
  <si>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</si>
  <si>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</si>
  <si>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</si>
  <si>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</si>
  <si>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</si>
  <si>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</si>
  <si>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</si>
  <si>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</si>
  <si>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</si>
  <si>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</si>
  <si>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</si>
  <si>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</si>
  <si>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</si>
  <si>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</si>
  <si>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</si>
  <si>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</si>
  <si>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</si>
  <si>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</si>
  <si>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</si>
  <si>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</si>
  <si>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</si>
  <si>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</si>
  <si>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</si>
  <si>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</si>
  <si>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</si>
  <si>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</si>
  <si>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</si>
  <si>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</si>
  <si>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</si>
  <si>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</si>
  <si>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</si>
  <si>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</si>
  <si>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</si>
  <si>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</si>
  <si>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</si>
  <si>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</si>
  <si>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</si>
  <si>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</si>
  <si>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</si>
  <si>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</si>
  <si>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</si>
  <si>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</si>
  <si>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</si>
  <si>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</si>
  <si>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</si>
  <si>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</si>
  <si>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</si>
  <si>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</si>
  <si>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</si>
  <si>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</si>
  <si>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</si>
  <si>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</si>
  <si>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</si>
  <si>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</si>
  <si>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</si>
  <si>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</si>
  <si>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</si>
  <si>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</si>
  <si>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</si>
  <si>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</si>
  <si>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</si>
  <si>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</si>
  <si>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</si>
  <si>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</si>
  <si>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</si>
  <si>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</si>
  <si>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</si>
  <si>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</si>
  <si>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</si>
  <si>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</si>
  <si>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</si>
  <si>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</si>
  <si>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</si>
  <si>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</si>
  <si>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</si>
  <si>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</si>
  <si>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</si>
  <si>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</si>
  <si>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</si>
  <si>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</si>
  <si>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</si>
  <si>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</si>
  <si>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</si>
  <si>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</si>
  <si>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</si>
  <si>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</si>
  <si>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</si>
  <si>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</si>
  <si>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</si>
  <si>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</si>
  <si>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</si>
  <si>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</si>
  <si>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</si>
  <si>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</si>
  <si>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</si>
  <si>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</si>
  <si>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</si>
  <si>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</si>
  <si>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</si>
  <si>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</si>
  <si>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</si>
  <si>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</si>
  <si>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</si>
  <si>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</si>
  <si>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</si>
  <si>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</si>
  <si>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</si>
  <si>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</si>
  <si>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</si>
  <si>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</si>
  <si>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</si>
  <si>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</si>
  <si>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</si>
  <si>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</si>
  <si>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</si>
  <si>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</si>
  <si>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</si>
  <si>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</si>
  <si>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</si>
  <si>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</si>
  <si>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</si>
  <si>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</si>
  <si>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</si>
  <si>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</si>
  <si>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</si>
  <si>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</si>
  <si>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</si>
  <si>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</si>
  <si>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</si>
  <si>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</si>
  <si>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</si>
  <si>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</si>
  <si>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</si>
  <si>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</si>
  <si>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</si>
  <si>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</si>
  <si>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</si>
  <si>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</si>
  <si>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</si>
  <si>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</si>
  <si>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</si>
  <si>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</si>
  <si>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</si>
  <si>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</si>
  <si>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</si>
  <si>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</si>
  <si>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</si>
  <si>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</si>
  <si>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</si>
  <si>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</si>
  <si>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</si>
  <si>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</si>
  <si>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</si>
  <si>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</si>
  <si>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</si>
  <si>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</si>
  <si>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</si>
  <si>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</si>
  <si>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</si>
  <si>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</si>
  <si>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</si>
  <si>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</si>
  <si>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</si>
  <si>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</si>
  <si>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</si>
  <si>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</si>
  <si>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</si>
  <si>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</si>
  <si>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</si>
  <si>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</si>
  <si>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</si>
  <si>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</si>
  <si>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</si>
  <si>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</si>
  <si>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</si>
  <si>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</si>
  <si>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</si>
  <si>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</si>
  <si>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</si>
  <si>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</si>
  <si>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</si>
  <si>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</si>
  <si>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</si>
  <si>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</si>
  <si>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</si>
  <si>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</si>
  <si>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</si>
  <si>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</si>
  <si>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</si>
  <si>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</si>
  <si>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</si>
  <si>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</si>
  <si>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</si>
  <si>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</si>
  <si>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</si>
  <si>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</si>
  <si>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</si>
  <si>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</si>
  <si>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</si>
  <si>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</si>
  <si>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</si>
  <si>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</si>
  <si>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</si>
  <si>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</si>
  <si>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</si>
  <si>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</si>
  <si>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</si>
  <si>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</si>
  <si>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</si>
  <si>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</si>
  <si>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</si>
  <si>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</si>
  <si>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</si>
  <si>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</si>
  <si>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</si>
  <si>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</si>
  <si>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</si>
  <si>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</si>
  <si>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</si>
  <si>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</si>
  <si>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</si>
  <si>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</si>
  <si>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</si>
  <si>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</si>
  <si>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</si>
  <si>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</si>
  <si>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</si>
  <si>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</si>
  <si>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</si>
  <si>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</si>
  <si>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</si>
  <si>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</si>
  <si>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</si>
  <si>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</si>
  <si>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</si>
  <si>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</si>
  <si>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</si>
  <si>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</si>
  <si>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</si>
  <si>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</si>
  <si>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</si>
  <si>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</si>
  <si>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</si>
  <si>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</si>
  <si>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</si>
  <si>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</si>
  <si>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</si>
  <si>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</si>
  <si>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</si>
  <si>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</si>
  <si>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</si>
  <si>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</si>
  <si>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</si>
  <si>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</si>
  <si>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</si>
  <si>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</si>
  <si>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</si>
  <si>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</si>
  <si>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</si>
  <si>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</si>
  <si>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</si>
  <si>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</si>
  <si>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</si>
  <si>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</si>
  <si>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</si>
  <si>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</si>
  <si>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</si>
  <si>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</si>
  <si>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</si>
  <si>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</si>
  <si>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</si>
  <si>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</si>
  <si>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</si>
  <si>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</si>
  <si>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</si>
  <si>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</si>
  <si>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</si>
  <si>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</si>
  <si>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</si>
  <si>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</si>
  <si>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</si>
  <si>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</si>
  <si>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</si>
  <si>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</si>
  <si>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</si>
  <si>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</si>
  <si>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</si>
  <si>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</si>
  <si>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</si>
  <si>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</si>
  <si>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</si>
  <si>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</si>
  <si>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</si>
  <si>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</si>
  <si>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</si>
  <si>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</si>
  <si>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</si>
  <si>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</si>
  <si>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</si>
  <si>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</si>
  <si>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</si>
  <si>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</si>
  <si>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</si>
  <si>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</si>
  <si>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</si>
  <si>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</si>
  <si>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</si>
  <si>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</si>
  <si>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</si>
  <si>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</si>
  <si>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</si>
  <si>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</si>
  <si>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</si>
  <si>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</si>
  <si>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</si>
  <si>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</si>
  <si>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</si>
  <si>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</si>
  <si>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</si>
  <si>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</si>
  <si>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</si>
  <si>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</si>
  <si>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</si>
  <si>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</si>
  <si>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</si>
  <si>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</si>
  <si>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</si>
  <si>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</si>
  <si>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</si>
  <si>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</si>
  <si>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</si>
  <si>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</si>
  <si>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</si>
  <si>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</si>
  <si>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</si>
  <si>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</si>
  <si>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</si>
  <si>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</si>
  <si>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</si>
  <si>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</si>
  <si>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</si>
  <si>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</si>
  <si>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</si>
  <si>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</si>
  <si>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</si>
  <si>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</si>
  <si>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</si>
  <si>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</si>
  <si>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</si>
  <si>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</si>
  <si>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</si>
  <si>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</si>
  <si>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</si>
  <si>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</si>
  <si>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</si>
  <si>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</si>
  <si>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</si>
  <si>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</si>
  <si>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</si>
  <si>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</si>
  <si>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</si>
  <si>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</si>
  <si>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</si>
  <si>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</si>
  <si>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</si>
  <si>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</si>
  <si>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</si>
  <si>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</si>
  <si>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</si>
  <si>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</si>
  <si>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</si>
  <si>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</si>
  <si>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</si>
  <si>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</si>
  <si>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</si>
  <si>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</si>
  <si>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</si>
  <si>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</si>
  <si>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</si>
  <si>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</si>
  <si>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</si>
  <si>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</si>
  <si>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</si>
  <si>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</si>
  <si>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</si>
  <si>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</si>
  <si>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</si>
  <si>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</si>
  <si>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</si>
  <si>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</si>
  <si>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</si>
  <si>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</si>
  <si>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</si>
  <si>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</si>
  <si>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</si>
  <si>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</si>
  <si>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</si>
  <si>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</si>
  <si>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</si>
  <si>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</si>
  <si>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</si>
  <si>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</si>
  <si>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</si>
  <si>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</si>
  <si>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</si>
  <si>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</si>
  <si>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</si>
  <si>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</si>
  <si>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</si>
  <si>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</si>
  <si>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</si>
  <si>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</si>
  <si>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</si>
  <si>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</si>
  <si>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</si>
  <si>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</si>
  <si>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</si>
  <si>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</si>
  <si>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</si>
  <si>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</si>
  <si>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</si>
  <si>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</si>
  <si>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</si>
  <si>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</si>
  <si>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</si>
  <si>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</si>
  <si>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</si>
  <si>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</si>
  <si>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</si>
  <si>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</si>
  <si>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</si>
  <si>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</si>
  <si>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</si>
  <si>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</si>
  <si>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</si>
  <si>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</si>
  <si>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</si>
  <si>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</si>
  <si>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</si>
  <si>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</si>
  <si>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</si>
  <si>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</si>
  <si>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</si>
  <si>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</si>
  <si>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</si>
  <si>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</si>
  <si>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</si>
  <si>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</si>
  <si>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</si>
  <si>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</si>
  <si>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</si>
  <si>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</si>
  <si>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</si>
  <si>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</si>
  <si>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</si>
  <si>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</si>
  <si>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</si>
  <si>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</si>
  <si>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</si>
  <si>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</si>
  <si>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</si>
  <si>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</si>
  <si>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</si>
  <si>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</si>
  <si>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</si>
  <si>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</si>
  <si>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</si>
  <si>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</si>
  <si>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</si>
  <si>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</si>
  <si>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</si>
  <si>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</si>
  <si>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</si>
  <si>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</si>
  <si>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</si>
  <si>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</si>
  <si>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</si>
  <si>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</si>
  <si>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</si>
  <si>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</si>
  <si>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</si>
  <si>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</si>
  <si>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</si>
  <si>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</si>
  <si>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</si>
  <si>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</si>
  <si>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</si>
  <si>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</si>
  <si>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</si>
  <si>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</si>
  <si>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</si>
  <si>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</si>
  <si>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</si>
  <si>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</si>
  <si>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</si>
  <si>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</si>
  <si>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</si>
  <si>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</si>
  <si>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</si>
  <si>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</si>
  <si>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</si>
  <si>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</si>
  <si>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</si>
  <si>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</si>
  <si>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</si>
  <si>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</si>
  <si>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</si>
  <si>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</si>
  <si>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</si>
  <si>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</si>
  <si>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</si>
  <si>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</si>
  <si>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</si>
  <si>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</si>
  <si>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</si>
  <si>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</si>
  <si>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</si>
  <si>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</si>
  <si>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</si>
  <si>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</si>
  <si>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</si>
  <si>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</si>
  <si>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</si>
  <si>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</si>
  <si>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</si>
  <si>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</si>
  <si>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</si>
  <si>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</si>
  <si>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</si>
  <si>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</si>
  <si>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</si>
  <si>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</si>
  <si>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</si>
  <si>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</si>
  <si>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</si>
  <si>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</si>
  <si>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</si>
  <si>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</si>
  <si>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</si>
  <si>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</si>
  <si>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</si>
  <si>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</si>
  <si>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</si>
  <si>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</si>
  <si>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</si>
  <si>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</si>
  <si>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</si>
  <si>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</si>
  <si>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</si>
  <si>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</si>
  <si>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</si>
  <si>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</si>
  <si>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</si>
  <si>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</si>
  <si>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</si>
  <si>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</si>
  <si>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</si>
  <si>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</si>
  <si>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</si>
  <si>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</si>
  <si>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</si>
  <si>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</si>
  <si>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</si>
  <si>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</si>
  <si>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</si>
  <si>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</si>
  <si>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</si>
  <si>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</si>
  <si>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</si>
  <si>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</si>
  <si>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</si>
  <si>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</si>
  <si>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</si>
  <si>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</si>
  <si>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</si>
  <si>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</si>
  <si>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</si>
  <si>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</si>
  <si>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</si>
  <si>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</si>
  <si>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</si>
  <si>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</si>
  <si>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</si>
  <si>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</si>
  <si>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</si>
  <si>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</si>
  <si>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</si>
  <si>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</si>
  <si>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</si>
  <si>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</si>
  <si>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</si>
  <si>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</si>
  <si>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</si>
  <si>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</si>
  <si>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</si>
  <si>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</si>
  <si>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</si>
  <si>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</si>
  <si>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</si>
  <si>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</si>
  <si>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</si>
  <si>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</si>
  <si>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</si>
  <si>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</si>
  <si>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</si>
  <si>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</si>
  <si>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</si>
  <si>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</si>
  <si>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</si>
  <si>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</si>
  <si>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</si>
  <si>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</si>
  <si>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</si>
  <si>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</si>
  <si>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</si>
  <si>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</si>
  <si>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</si>
  <si>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</si>
  <si>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</si>
  <si>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</si>
  <si>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</si>
  <si>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</si>
  <si>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</si>
  <si>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</si>
  <si>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</si>
  <si>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</si>
  <si>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</si>
  <si>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</si>
  <si>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</si>
  <si>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</si>
  <si>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</si>
  <si>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</si>
  <si>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</si>
  <si>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</si>
  <si>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</si>
  <si>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</si>
  <si>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</si>
  <si>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</si>
  <si>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</si>
  <si>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</si>
  <si>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</si>
  <si>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</si>
  <si>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</si>
  <si>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</si>
  <si>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</si>
  <si>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</si>
  <si>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</si>
  <si>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</si>
  <si>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</si>
  <si>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</si>
  <si>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</si>
  <si>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</si>
  <si>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</si>
  <si>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</si>
  <si>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</si>
  <si>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</si>
  <si>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</si>
  <si>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</si>
  <si>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</si>
  <si>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</si>
  <si>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</si>
  <si>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</si>
  <si>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</si>
  <si>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</si>
  <si>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</si>
  <si>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</si>
  <si>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</si>
  <si>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</si>
  <si>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</si>
  <si>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</si>
  <si>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</si>
  <si>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</si>
  <si>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</si>
  <si>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</si>
  <si>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</si>
  <si>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</si>
  <si>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</si>
  <si>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</si>
  <si>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</si>
  <si>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</si>
  <si>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</si>
  <si>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</si>
  <si>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</si>
  <si>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</si>
  <si>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</si>
  <si>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</si>
  <si>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</si>
  <si>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</si>
  <si>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</si>
  <si>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</si>
  <si>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</si>
  <si>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</si>
  <si>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</si>
  <si>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</si>
  <si>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</si>
  <si>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</si>
  <si>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</si>
  <si>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</si>
  <si>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</si>
  <si>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</si>
  <si>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</si>
  <si>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</si>
  <si>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</si>
  <si>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</si>
  <si>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</si>
  <si>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</si>
  <si>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</si>
  <si>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</si>
  <si>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</si>
  <si>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</si>
  <si>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</si>
  <si>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</si>
  <si>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</si>
  <si>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</si>
  <si>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</si>
  <si>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</si>
  <si>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</si>
  <si>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</si>
  <si>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</si>
  <si>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</si>
  <si>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</si>
  <si>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</si>
  <si>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</si>
  <si>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</si>
  <si>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</si>
  <si>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</si>
  <si>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</si>
  <si>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</si>
  <si>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</si>
  <si>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</si>
  <si>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</si>
  <si>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</si>
  <si>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</si>
  <si>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</si>
  <si>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</si>
  <si>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</si>
  <si>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</si>
  <si>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</si>
  <si>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</si>
  <si>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</si>
  <si>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</si>
  <si>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</si>
  <si>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</si>
  <si>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</si>
  <si>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</si>
  <si>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</si>
  <si>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</si>
  <si>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</si>
  <si>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</si>
  <si>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</si>
  <si>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</si>
  <si>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</si>
  <si>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</si>
  <si>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</si>
  <si>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</si>
  <si>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</si>
  <si>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</si>
  <si>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</si>
  <si>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</si>
  <si>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</si>
  <si>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</si>
  <si>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</si>
  <si>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</si>
  <si>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</si>
  <si>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</si>
  <si>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</si>
  <si>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</si>
  <si>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</si>
  <si>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</si>
  <si>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</si>
  <si>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</si>
  <si>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</si>
  <si>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</si>
  <si>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</si>
  <si>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</si>
  <si>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</si>
  <si>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</si>
  <si>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</si>
  <si>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</si>
  <si>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</si>
  <si>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</si>
  <si>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</si>
  <si>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</si>
  <si>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</si>
  <si>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</si>
  <si>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</si>
  <si>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</si>
  <si>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</si>
  <si>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</si>
  <si>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</si>
  <si>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</si>
  <si>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</si>
  <si>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</si>
  <si>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</si>
  <si>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</si>
  <si>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</si>
  <si>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</si>
  <si>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</si>
  <si>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</si>
  <si>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</si>
  <si>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</si>
  <si>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</si>
  <si>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</si>
  <si>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</si>
  <si>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</si>
  <si>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</si>
  <si>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</si>
  <si>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</si>
  <si>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</si>
  <si>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</si>
  <si>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</si>
  <si>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</si>
  <si>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</si>
  <si>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</si>
  <si>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</si>
  <si>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</si>
  <si>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</si>
  <si>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</si>
  <si>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</si>
  <si>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</si>
  <si>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</si>
  <si>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</si>
  <si>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</si>
  <si>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</si>
  <si>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</si>
  <si>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</si>
  <si>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</si>
  <si>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</si>
  <si>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</si>
  <si>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</si>
  <si>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</si>
  <si>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</si>
  <si>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</si>
  <si>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</si>
  <si>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</si>
  <si>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</si>
  <si>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</si>
  <si>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</si>
  <si>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</si>
  <si>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</si>
  <si>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</si>
  <si>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</si>
  <si>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</si>
  <si>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</si>
  <si>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</si>
  <si>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</si>
  <si>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</si>
  <si>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</si>
  <si>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</si>
  <si>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</si>
  <si>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</si>
  <si>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</si>
  <si>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</si>
  <si>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</si>
  <si>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</si>
  <si>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</si>
  <si>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</si>
  <si>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</si>
  <si>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</si>
  <si>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</si>
  <si>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</si>
  <si>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</si>
  <si>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</si>
  <si>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</si>
  <si>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</si>
  <si>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</si>
  <si>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</si>
  <si>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</si>
  <si>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</si>
  <si>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</si>
  <si>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</si>
  <si>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</si>
  <si>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</si>
  <si>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</si>
  <si>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</si>
  <si>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</si>
  <si>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</si>
  <si>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</si>
  <si>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</si>
  <si>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</si>
  <si>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</si>
  <si>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</si>
  <si>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</si>
  <si>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</si>
  <si>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</si>
  <si>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</si>
  <si>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</si>
  <si>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</si>
  <si>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</si>
  <si>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</si>
  <si>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</si>
  <si>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</si>
  <si>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</si>
  <si>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</si>
  <si>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</si>
  <si>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</si>
  <si>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</si>
  <si>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</si>
  <si>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</si>
  <si>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</si>
  <si>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</si>
  <si>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</si>
  <si>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</si>
  <si>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</si>
  <si>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</si>
  <si>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</si>
  <si>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</si>
  <si>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</si>
  <si>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</si>
  <si>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</si>
  <si>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</si>
  <si>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</si>
  <si>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</si>
  <si>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</si>
  <si>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</si>
  <si>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</si>
  <si>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</si>
  <si>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</si>
  <si>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</si>
  <si>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</si>
  <si>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</si>
  <si>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</si>
  <si>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</si>
  <si>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</si>
  <si>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</si>
  <si>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</si>
  <si>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</si>
  <si>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</si>
  <si>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</si>
  <si>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</si>
  <si>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</si>
  <si>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</si>
  <si>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</si>
  <si>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</si>
  <si>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</si>
  <si>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</si>
  <si>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</si>
  <si>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</si>
  <si>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</si>
  <si>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</si>
  <si>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</si>
  <si>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</si>
  <si>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</si>
  <si>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</si>
  <si>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</si>
  <si>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</si>
  <si>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</si>
  <si>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</si>
  <si>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</si>
  <si>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</si>
  <si>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</si>
  <si>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</si>
  <si>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</si>
  <si>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</si>
  <si>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</si>
  <si>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</si>
  <si>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</si>
  <si>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</si>
  <si>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</si>
  <si>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</si>
  <si>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</si>
  <si>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</si>
  <si>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</si>
  <si>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</si>
  <si>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</si>
  <si>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</si>
  <si>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</si>
  <si>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</si>
  <si>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</si>
  <si>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</si>
  <si>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</si>
  <si>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</si>
  <si>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</si>
  <si>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</si>
  <si>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</si>
  <si>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</si>
  <si>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</si>
  <si>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</si>
  <si>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</si>
  <si>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</si>
  <si>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</si>
  <si>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</si>
  <si>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</si>
  <si>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</si>
  <si>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</si>
  <si>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</si>
  <si>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</si>
  <si>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</si>
  <si>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</si>
  <si>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</si>
  <si>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</si>
  <si>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</si>
  <si>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</si>
  <si>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</si>
  <si>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</si>
  <si>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</si>
  <si>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</si>
  <si>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</si>
  <si>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</si>
  <si>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</si>
  <si>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</si>
  <si>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</si>
  <si>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</si>
  <si>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</si>
  <si>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</si>
  <si>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</si>
  <si>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</si>
  <si>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</si>
  <si>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</si>
  <si>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</si>
  <si>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</si>
  <si>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</si>
  <si>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</si>
  <si>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</si>
  <si>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</si>
  <si>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</si>
  <si>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</si>
  <si>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</si>
  <si>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</si>
  <si>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</si>
  <si>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</si>
  <si>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</si>
  <si>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</si>
  <si>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</si>
  <si>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</si>
  <si>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</si>
  <si>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</si>
  <si>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</si>
  <si>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</si>
  <si>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</si>
  <si>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</si>
  <si>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</si>
  <si>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</si>
  <si>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</si>
  <si>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</si>
  <si>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</si>
  <si>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</si>
  <si>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</si>
  <si>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</si>
  <si>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</si>
  <si>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</si>
  <si>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</si>
  <si>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</si>
  <si>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</si>
  <si>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</si>
  <si>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</si>
  <si>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</si>
  <si>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</si>
  <si>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</si>
  <si>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</si>
  <si>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</si>
  <si>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</si>
  <si>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</si>
  <si>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</si>
  <si>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</si>
  <si>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</si>
  <si>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</si>
  <si>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</si>
  <si>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</si>
  <si>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</si>
  <si>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</si>
  <si>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</si>
  <si>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</si>
  <si>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</si>
  <si>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</si>
  <si>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</si>
  <si>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</si>
  <si>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</si>
  <si>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</si>
  <si>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</si>
  <si>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</si>
  <si>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</si>
  <si>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</si>
  <si>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</si>
  <si>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</si>
  <si>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</si>
  <si>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</si>
  <si>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</si>
  <si>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</si>
  <si>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</si>
  <si>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</si>
  <si>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</si>
  <si>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</si>
  <si>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</si>
  <si>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</si>
  <si>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</si>
  <si>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</si>
  <si>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</si>
  <si>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</si>
  <si>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</si>
  <si>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</si>
  <si>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</si>
  <si>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</si>
  <si>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</si>
  <si>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</si>
  <si>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</si>
  <si>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</si>
  <si>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</si>
  <si>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</si>
  <si>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</si>
  <si>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</si>
  <si>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</si>
  <si>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</si>
  <si>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</si>
  <si>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</si>
  <si>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</si>
  <si>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</si>
  <si>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</si>
  <si>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</si>
  <si>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</si>
  <si>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</si>
  <si>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</si>
  <si>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</si>
  <si>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</si>
  <si>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</si>
  <si>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</si>
  <si>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</si>
  <si>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</si>
  <si>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</si>
  <si>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</si>
  <si>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</si>
  <si>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</si>
  <si>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</si>
  <si>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</si>
  <si>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</si>
  <si>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</si>
  <si>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</si>
  <si>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</si>
  <si>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</si>
  <si>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</si>
  <si>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</si>
  <si>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</si>
  <si>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</si>
  <si>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</si>
  <si>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</si>
  <si>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</si>
  <si>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</si>
  <si>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</si>
  <si>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</si>
  <si>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</si>
  <si>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</si>
  <si>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</si>
  <si>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</si>
  <si>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</si>
  <si>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</si>
  <si>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</si>
  <si>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</si>
  <si>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</si>
  <si>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</si>
  <si>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</si>
  <si>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</si>
  <si>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</si>
  <si>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</si>
  <si>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</si>
  <si>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</si>
  <si>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</si>
  <si>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</si>
  <si>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</si>
  <si>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</si>
  <si>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</si>
  <si>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</si>
  <si>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</si>
  <si>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</si>
  <si>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</si>
  <si>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</si>
  <si>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</si>
  <si>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</si>
  <si>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</si>
  <si>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</si>
  <si>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</si>
  <si>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</si>
  <si>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</si>
  <si>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</si>
  <si>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</si>
  <si>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</si>
  <si>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</si>
  <si>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</si>
  <si>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</si>
  <si>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</si>
  <si>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</si>
  <si>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</si>
  <si>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</si>
  <si>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</si>
  <si>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</si>
  <si>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</si>
  <si>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</si>
  <si>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</si>
  <si>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</si>
  <si>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</si>
  <si>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</si>
  <si>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</si>
  <si>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</si>
  <si>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</si>
  <si>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</si>
  <si>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</si>
  <si>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</si>
  <si>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</si>
  <si>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</si>
  <si>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</si>
  <si>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</si>
  <si>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</si>
  <si>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</si>
  <si>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</si>
  <si>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</si>
  <si>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</si>
  <si>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</si>
  <si>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</si>
  <si>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</si>
  <si>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</si>
  <si>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</si>
  <si>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</si>
  <si>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</si>
  <si>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</si>
  <si>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</si>
  <si>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</si>
  <si>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</si>
  <si>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</si>
  <si>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</si>
  <si>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</si>
  <si>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</si>
  <si>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</si>
  <si>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</si>
  <si>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</si>
  <si>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</si>
  <si>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</si>
  <si>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</si>
  <si>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</si>
  <si>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</si>
  <si>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</si>
  <si>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</si>
  <si>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</si>
  <si>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</si>
  <si>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</si>
  <si>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</si>
  <si>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</si>
  <si>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</si>
  <si>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</si>
  <si>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</si>
  <si>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</si>
  <si>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</si>
  <si>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</si>
  <si>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</si>
  <si>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</si>
  <si>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</si>
  <si>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</si>
  <si>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</si>
  <si>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</si>
  <si>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</si>
  <si>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</si>
  <si>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</si>
  <si>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</si>
  <si>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</si>
  <si>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</si>
  <si>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</si>
  <si>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</si>
  <si>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</si>
  <si>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</si>
  <si>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</si>
  <si>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</si>
  <si>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</si>
  <si>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</si>
  <si>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</si>
  <si>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</si>
  <si>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</si>
  <si>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</si>
  <si>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</si>
  <si>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</si>
  <si>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</si>
  <si>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</si>
  <si>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</si>
  <si>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</si>
  <si>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</si>
  <si>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</si>
  <si>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</si>
  <si>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</si>
  <si>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</si>
  <si>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</si>
  <si>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</si>
  <si>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</si>
  <si>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</si>
  <si>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</si>
  <si>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</si>
  <si>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</si>
  <si>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</si>
  <si>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</si>
  <si>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</si>
  <si>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</si>
  <si>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</si>
  <si>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</si>
  <si>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</si>
  <si>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</si>
  <si>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</si>
  <si>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</si>
  <si>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</si>
  <si>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</si>
  <si>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</si>
  <si>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</si>
  <si>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</si>
  <si>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</si>
  <si>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</si>
  <si>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</si>
  <si>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</si>
  <si>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</si>
  <si>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</si>
  <si>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</si>
  <si>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</si>
  <si>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</si>
  <si>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</si>
  <si>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</si>
  <si>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</si>
  <si>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</si>
  <si>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</si>
  <si>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</si>
  <si>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</si>
  <si>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</si>
  <si>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</si>
  <si>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</si>
  <si>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</si>
  <si>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</si>
  <si>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</si>
  <si>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</si>
  <si>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</si>
  <si>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</si>
  <si>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</si>
  <si>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</si>
  <si>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</si>
  <si>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</si>
  <si>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</si>
  <si>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</si>
  <si>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</si>
  <si>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</si>
  <si>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</si>
  <si>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</si>
  <si>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</si>
  <si>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</si>
  <si>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</si>
  <si>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</si>
  <si>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</si>
  <si>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</si>
  <si>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</si>
  <si>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</si>
  <si>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</si>
  <si>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</si>
  <si>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</si>
  <si>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</si>
  <si>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</si>
  <si>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</si>
  <si>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</si>
  <si>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</si>
  <si>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</si>
  <si>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</si>
  <si>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</si>
  <si>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</si>
  <si>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</si>
  <si>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</si>
  <si>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</si>
  <si>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</si>
  <si>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</si>
  <si>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</si>
  <si>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</si>
  <si>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</si>
  <si>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</si>
  <si>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</si>
  <si>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</si>
  <si>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</si>
  <si>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</si>
  <si>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</si>
  <si>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</si>
  <si>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</si>
  <si>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</si>
  <si>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</si>
  <si>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</si>
  <si>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</si>
  <si>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</si>
  <si>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</si>
  <si>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</si>
  <si>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</si>
  <si>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</si>
  <si>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</si>
  <si>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</si>
  <si>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</si>
  <si>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</si>
  <si>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</si>
  <si>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</si>
  <si>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</si>
  <si>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</si>
  <si>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</si>
  <si>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</si>
  <si>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</si>
  <si>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</si>
  <si>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</si>
  <si>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</si>
  <si>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</si>
  <si>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</si>
  <si>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</si>
  <si>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</si>
  <si>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</si>
  <si>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</si>
  <si>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</si>
  <si>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</si>
  <si>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</si>
  <si>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</si>
  <si>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</si>
  <si>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</si>
  <si>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</si>
  <si>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</si>
  <si>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</si>
  <si>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</si>
  <si>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</si>
  <si>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</si>
  <si>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</si>
  <si>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</si>
  <si>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</si>
  <si>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</si>
  <si>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</si>
  <si>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</si>
  <si>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</si>
  <si>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</si>
  <si>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</si>
  <si>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</si>
  <si>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</si>
  <si>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</si>
  <si>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</si>
  <si>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</si>
  <si>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</si>
  <si>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</si>
  <si>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</si>
  <si>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</si>
  <si>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</si>
  <si>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</si>
  <si>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</si>
  <si>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</si>
  <si>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</si>
  <si>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</si>
  <si>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</si>
  <si>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</si>
  <si>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</si>
  <si>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</si>
  <si>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</si>
  <si>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</si>
  <si>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</si>
  <si>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</si>
  <si>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</si>
  <si>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</si>
  <si>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</si>
  <si>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</si>
  <si>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</si>
  <si>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</si>
  <si>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</si>
  <si>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</si>
  <si>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</si>
  <si>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</si>
  <si>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</si>
  <si>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</si>
  <si>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</si>
  <si>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</si>
  <si>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</si>
  <si>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</si>
  <si>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</si>
  <si>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</si>
  <si>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</si>
  <si>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</si>
  <si>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</si>
  <si>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</si>
  <si>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</si>
  <si>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</si>
  <si>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</si>
  <si>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</si>
  <si>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</si>
  <si>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</si>
  <si>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</si>
  <si>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</si>
  <si>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</si>
  <si>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</si>
  <si>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</si>
  <si>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</si>
  <si>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</si>
  <si>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</si>
  <si>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</si>
  <si>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</si>
  <si>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</si>
  <si>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</si>
  <si>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</si>
  <si>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</si>
  <si>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</si>
  <si>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</si>
  <si>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</si>
  <si>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</si>
  <si>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</si>
  <si>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</si>
  <si>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</si>
  <si>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</si>
  <si>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</si>
  <si>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</si>
  <si>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</si>
  <si>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</si>
  <si>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</si>
  <si>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</si>
  <si>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</si>
  <si>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</si>
  <si>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</si>
  <si>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</si>
  <si>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</si>
  <si>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</si>
  <si>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</si>
  <si>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</si>
  <si>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</si>
  <si>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</si>
  <si>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</si>
  <si>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</si>
  <si>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</si>
  <si>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</si>
  <si>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</si>
  <si>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</si>
  <si>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</si>
  <si>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</si>
  <si>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</si>
  <si>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</si>
  <si>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</si>
  <si>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</si>
  <si>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</si>
  <si>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</si>
  <si>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</si>
  <si>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</si>
  <si>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</si>
  <si>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</si>
  <si>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</si>
  <si>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</si>
  <si>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</si>
  <si>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</si>
  <si>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</si>
  <si>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</si>
  <si>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</si>
  <si>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</si>
  <si>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</si>
  <si>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</si>
  <si>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</si>
  <si>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</si>
  <si>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</si>
  <si>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</si>
  <si>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</si>
  <si>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</si>
  <si>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</si>
  <si>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</si>
  <si>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</si>
  <si>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</si>
  <si>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</si>
  <si>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</si>
  <si>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</si>
  <si>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</si>
  <si>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</si>
  <si>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</si>
  <si>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</si>
  <si>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</si>
  <si>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</si>
  <si>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</si>
  <si>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</si>
  <si>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</si>
  <si>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</si>
  <si>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</si>
  <si>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</si>
  <si>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</si>
  <si>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</si>
  <si>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</si>
  <si>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</si>
  <si>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</si>
  <si>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</si>
  <si>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</si>
  <si>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</si>
  <si>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</si>
  <si>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</si>
  <si>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</si>
  <si>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</si>
  <si>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</si>
  <si>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</si>
  <si>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</si>
  <si>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</si>
  <si>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</si>
  <si>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</si>
  <si>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</si>
  <si>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</si>
  <si>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</si>
  <si>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</si>
  <si>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</si>
  <si>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</si>
  <si>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</si>
  <si>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</si>
  <si>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</si>
  <si>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</si>
  <si>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</si>
  <si>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</si>
  <si>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</si>
  <si>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</si>
  <si>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</si>
  <si>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</si>
  <si>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</si>
  <si>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</si>
  <si>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</si>
  <si>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</si>
  <si>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</si>
  <si>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</si>
  <si>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</si>
  <si>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</si>
  <si>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</si>
  <si>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</si>
  <si>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</si>
  <si>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</si>
  <si>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</si>
  <si>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</si>
  <si>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</si>
  <si>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</si>
  <si>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</si>
  <si>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</si>
  <si>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</si>
  <si>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</si>
  <si>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</si>
  <si>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</si>
  <si>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</si>
  <si>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</si>
  <si>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</si>
  <si>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</si>
  <si>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</si>
  <si>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</si>
  <si>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</si>
  <si>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</si>
  <si>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</si>
  <si>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</si>
  <si>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</si>
  <si>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</si>
  <si>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</si>
  <si>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</si>
  <si>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</si>
  <si>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</si>
  <si>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</si>
  <si>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</si>
  <si>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</si>
  <si>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</si>
  <si>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</si>
  <si>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</si>
  <si>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</si>
  <si>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</si>
  <si>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</si>
  <si>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</si>
  <si>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</si>
  <si>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</si>
  <si>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</si>
  <si>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</si>
  <si>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</si>
  <si>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</si>
  <si>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</si>
  <si>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</si>
  <si>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</si>
  <si>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</si>
  <si>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</si>
  <si>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</si>
  <si>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</si>
  <si>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</si>
  <si>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</si>
  <si>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</si>
  <si>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</si>
  <si>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</si>
  <si>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</si>
  <si>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</si>
  <si>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</si>
  <si>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</si>
  <si>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</si>
  <si>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</si>
  <si>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</si>
  <si>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</si>
  <si>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</si>
  <si>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</si>
  <si>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</si>
  <si>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</si>
  <si>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</si>
  <si>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</si>
  <si>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</si>
  <si>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</si>
  <si>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</si>
  <si>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</si>
  <si>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</si>
  <si>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</si>
  <si>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</si>
  <si>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</si>
  <si>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</si>
  <si>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</si>
  <si>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</si>
  <si>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</si>
  <si>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</si>
  <si>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</si>
  <si>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</si>
  <si>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</si>
  <si>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</si>
  <si>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</si>
  <si>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</si>
  <si>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</si>
  <si>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</si>
  <si>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</si>
  <si>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</si>
  <si>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</si>
  <si>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</si>
  <si>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</si>
  <si>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</si>
  <si>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</si>
  <si>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</si>
  <si>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</si>
  <si>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</si>
  <si>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</si>
  <si>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</si>
  <si>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</si>
  <si>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</si>
  <si>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</si>
  <si>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</si>
  <si>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</si>
  <si>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</si>
  <si>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</si>
  <si>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</si>
  <si>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</si>
  <si>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</si>
  <si>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</si>
  <si>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</si>
  <si>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</si>
  <si>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</si>
  <si>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</si>
  <si>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</si>
  <si>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</si>
  <si>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</si>
  <si>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</si>
  <si>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</si>
  <si>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</si>
  <si>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</si>
  <si>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</si>
  <si>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</si>
  <si>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</si>
  <si>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</si>
  <si>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</si>
  <si>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</si>
  <si>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</si>
  <si>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</si>
  <si>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</si>
  <si>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</si>
  <si>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</si>
  <si>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</si>
  <si>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</si>
  <si>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</si>
  <si>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</si>
  <si>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</si>
  <si>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</si>
  <si>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</si>
  <si>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</si>
  <si>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</si>
  <si>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</si>
  <si>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</si>
  <si>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</si>
  <si>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</si>
  <si>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</si>
  <si>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</si>
  <si>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</si>
  <si>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</si>
  <si>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</si>
  <si>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</si>
  <si>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</si>
  <si>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</si>
  <si>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</si>
  <si>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</si>
  <si>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</si>
  <si>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</si>
  <si>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</si>
  <si>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</si>
  <si>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</si>
  <si>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</si>
  <si>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</si>
  <si>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</si>
  <si>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</si>
  <si>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</si>
  <si>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</si>
  <si>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</si>
  <si>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</si>
  <si>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</si>
  <si>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</si>
  <si>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</si>
  <si>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</si>
  <si>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</si>
  <si>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</si>
  <si>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</si>
  <si>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</si>
  <si>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</si>
  <si>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</si>
  <si>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</si>
  <si>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</si>
  <si>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</si>
  <si>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</si>
  <si>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</si>
  <si>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</si>
  <si>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</si>
  <si>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</si>
  <si>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</si>
  <si>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</si>
  <si>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</si>
  <si>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</si>
  <si>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</si>
  <si>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</si>
  <si>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</si>
  <si>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</si>
  <si>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</si>
  <si>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</si>
  <si>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</si>
  <si>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</si>
  <si>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</si>
  <si>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</si>
  <si>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</si>
  <si>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</si>
  <si>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</si>
  <si>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</si>
  <si>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</si>
  <si>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</si>
  <si>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</si>
  <si>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</si>
  <si>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</si>
  <si>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</si>
  <si>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</si>
  <si>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</si>
  <si>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</si>
  <si>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</si>
  <si>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</si>
  <si>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</si>
  <si>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</si>
  <si>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</si>
  <si>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</si>
  <si>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</si>
  <si>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</si>
  <si>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</si>
  <si>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</si>
  <si>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</si>
  <si>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</si>
  <si>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</si>
  <si>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</si>
  <si>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</si>
  <si>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</si>
  <si>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</si>
  <si>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</si>
  <si>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</si>
  <si>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</si>
  <si>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</si>
  <si>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</si>
  <si>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</si>
  <si>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</si>
  <si>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</si>
  <si>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</si>
  <si>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</si>
  <si>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</si>
  <si>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</si>
  <si>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</si>
  <si>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</si>
  <si>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</si>
  <si>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</si>
  <si>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</si>
  <si>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</si>
  <si>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</si>
  <si>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</si>
  <si>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</si>
  <si>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</si>
  <si>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</si>
  <si>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</si>
  <si>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</si>
  <si>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</si>
  <si>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</si>
  <si>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</si>
  <si>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</si>
  <si>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</si>
  <si>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</si>
  <si>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</si>
  <si>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</si>
  <si>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</si>
  <si>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</si>
  <si>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</si>
  <si>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</si>
  <si>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</si>
  <si>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</si>
  <si>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</si>
  <si>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</si>
  <si>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</si>
  <si>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</si>
  <si>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</si>
  <si>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</si>
  <si>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</si>
  <si>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</si>
  <si>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</si>
  <si>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</si>
  <si>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</si>
  <si>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</si>
  <si>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</si>
  <si>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</si>
  <si>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</si>
  <si>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</si>
  <si>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</si>
  <si>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</si>
  <si>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</si>
  <si>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</si>
  <si>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</si>
  <si>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</si>
  <si>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</si>
  <si>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</si>
  <si>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</si>
  <si>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</si>
  <si>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</si>
  <si>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</si>
  <si>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</si>
  <si>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</si>
  <si>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</si>
  <si>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</si>
  <si>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</si>
  <si>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</si>
  <si>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</si>
  <si>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</si>
  <si>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</si>
  <si>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</si>
  <si>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</si>
  <si>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</si>
  <si>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</si>
  <si>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</si>
  <si>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</si>
  <si>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</si>
  <si>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</si>
  <si>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</si>
  <si>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</si>
  <si>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</si>
  <si>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</si>
  <si>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</si>
  <si>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</si>
  <si>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</si>
  <si>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</si>
  <si>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</si>
  <si>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</si>
  <si>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</si>
  <si>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</si>
  <si>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</si>
  <si>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</si>
  <si>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</si>
  <si>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</si>
  <si>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</si>
  <si>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</si>
  <si>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</si>
  <si>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</si>
  <si>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</si>
  <si>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</si>
  <si>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</si>
  <si>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</si>
  <si>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</si>
  <si>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</si>
  <si>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</si>
  <si>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</si>
  <si>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</si>
  <si>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</si>
  <si>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</si>
  <si>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</si>
  <si>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</si>
  <si>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</si>
  <si>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</si>
  <si>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</si>
  <si>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</si>
  <si>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</si>
  <si>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</si>
  <si>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</si>
  <si>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</si>
  <si>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</si>
  <si>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</si>
  <si>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</si>
  <si>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</si>
  <si>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</si>
  <si>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</si>
  <si>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</si>
  <si>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</si>
  <si>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</si>
  <si>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</si>
  <si>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</si>
  <si>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</si>
  <si>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</si>
  <si>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</si>
  <si>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</si>
  <si>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</si>
  <si>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</si>
  <si>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</si>
  <si>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</si>
  <si>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</si>
  <si>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</si>
  <si>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</si>
  <si>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</si>
  <si>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</si>
  <si>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</si>
  <si>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</si>
  <si>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</si>
  <si>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</si>
  <si>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</si>
  <si>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</si>
  <si>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</si>
  <si>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</si>
  <si>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</si>
  <si>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</si>
  <si>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</si>
  <si>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</si>
  <si>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</si>
  <si>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</si>
  <si>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</si>
  <si>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</si>
  <si>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</si>
  <si>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</si>
  <si>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</si>
  <si>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</si>
  <si>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</si>
  <si>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</si>
  <si>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</si>
  <si>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</si>
  <si>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</si>
  <si>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</si>
  <si>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</si>
  <si>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</si>
  <si>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</si>
  <si>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</si>
  <si>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</si>
  <si>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</si>
  <si>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</si>
  <si>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</si>
  <si>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</si>
  <si>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</si>
  <si>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</si>
  <si>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</si>
  <si>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</si>
  <si>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</si>
  <si>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</si>
  <si>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</si>
  <si>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</si>
  <si>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</si>
  <si>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</si>
  <si>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</si>
  <si>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</si>
  <si>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</si>
  <si>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</si>
  <si>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</si>
  <si>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</si>
  <si>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</si>
  <si>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</si>
  <si>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</si>
  <si>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</si>
  <si>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</si>
  <si>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</si>
  <si>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</si>
  <si>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</si>
  <si>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</si>
  <si>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</si>
  <si>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</si>
  <si>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</si>
  <si>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</si>
  <si>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</si>
  <si>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</si>
  <si>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</si>
  <si>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</si>
  <si>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</si>
  <si>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</si>
  <si>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</si>
  <si>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</si>
  <si>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</si>
  <si>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</si>
  <si>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</si>
  <si>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</si>
  <si>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</si>
  <si>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</si>
  <si>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</si>
  <si>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</si>
  <si>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</si>
  <si>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</si>
  <si>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</si>
  <si>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</si>
  <si>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</si>
  <si>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</si>
  <si>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</si>
  <si>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</si>
  <si>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</si>
  <si>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</si>
  <si>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</si>
  <si>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</si>
  <si>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</si>
  <si>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</si>
  <si>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</si>
  <si>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</si>
  <si>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</si>
  <si>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</si>
  <si>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</si>
  <si>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</si>
  <si>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</si>
  <si>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</si>
  <si>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</si>
  <si>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</si>
  <si>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</si>
  <si>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</si>
  <si>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</si>
  <si>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</si>
  <si>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</si>
  <si>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</si>
  <si>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</si>
  <si>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</si>
  <si>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</si>
  <si>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</si>
  <si>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</si>
  <si>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</si>
  <si>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</si>
  <si>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</si>
  <si>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</si>
  <si>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</si>
  <si>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</si>
  <si>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</si>
  <si>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</si>
  <si>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</si>
  <si>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</si>
  <si>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</si>
  <si>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</si>
  <si>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</si>
  <si>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</si>
  <si>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</si>
  <si>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</si>
  <si>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</si>
  <si>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</si>
  <si>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</si>
  <si>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</si>
  <si>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</si>
  <si>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</si>
  <si>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</si>
  <si>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</si>
  <si>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</si>
  <si>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</si>
  <si>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</si>
  <si>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</si>
  <si>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</si>
  <si>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</si>
  <si>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</si>
  <si>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</si>
  <si>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</si>
  <si>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</si>
  <si>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</si>
  <si>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</si>
  <si>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</si>
  <si>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</si>
  <si>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</si>
  <si>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</si>
  <si>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</si>
  <si>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</si>
  <si>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</si>
  <si>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</si>
  <si>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</si>
  <si>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</si>
  <si>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</si>
  <si>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</si>
  <si>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</si>
  <si>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</si>
  <si>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</si>
  <si>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</si>
  <si>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</si>
  <si>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</si>
  <si>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</si>
  <si>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</si>
  <si>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</si>
  <si>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</si>
  <si>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</si>
  <si>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</si>
  <si>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</si>
  <si>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</si>
  <si>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</si>
  <si>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</si>
  <si>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</si>
  <si>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</si>
  <si>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</si>
  <si>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</si>
  <si>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</si>
  <si>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</si>
  <si>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</si>
  <si>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</si>
  <si>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</si>
  <si>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</si>
  <si>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</si>
  <si>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</si>
  <si>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</si>
  <si>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</si>
  <si>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</si>
  <si>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</si>
  <si>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</si>
  <si>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</si>
  <si>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</si>
  <si>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</si>
  <si>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</si>
  <si>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</si>
  <si>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</si>
  <si>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</si>
  <si>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</si>
  <si>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</si>
  <si>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</si>
  <si>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</si>
  <si>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</si>
  <si>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</si>
  <si>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</si>
  <si>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</si>
  <si>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</si>
  <si>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</si>
  <si>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</si>
  <si>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</si>
  <si>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</si>
  <si>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</si>
  <si>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</si>
  <si>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</si>
  <si>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</si>
  <si>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</si>
  <si>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</si>
  <si>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</si>
  <si>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</si>
  <si>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</si>
  <si>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</si>
  <si>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</si>
  <si>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</si>
  <si>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</si>
  <si>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</si>
  <si>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</si>
  <si>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</si>
  <si>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</si>
  <si>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</si>
  <si>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</si>
  <si>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</si>
  <si>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</si>
  <si>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</si>
  <si>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</si>
  <si>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</si>
  <si>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</si>
  <si>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</si>
  <si>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</si>
  <si>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</si>
  <si>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</si>
  <si>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</si>
  <si>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</si>
  <si>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</si>
  <si>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</si>
  <si>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</si>
  <si>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</si>
  <si>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</si>
  <si>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</si>
  <si>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</si>
  <si>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</si>
  <si>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</si>
  <si>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</si>
  <si>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</si>
  <si>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</si>
  <si>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</si>
  <si>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</si>
  <si>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</si>
  <si>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</si>
  <si>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</si>
  <si>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</si>
  <si>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</si>
  <si>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</si>
  <si>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</si>
  <si>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</si>
  <si>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</si>
  <si>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</si>
  <si>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</si>
  <si>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</si>
  <si>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</si>
  <si>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</si>
  <si>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</si>
  <si>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</si>
  <si>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</si>
  <si>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</si>
  <si>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</si>
  <si>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</si>
  <si>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</si>
  <si>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</si>
  <si>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</si>
  <si>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</si>
  <si>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</si>
  <si>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</si>
  <si>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</si>
  <si>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</si>
  <si>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</si>
  <si>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</si>
  <si>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</si>
  <si>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</si>
  <si>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</si>
  <si>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</si>
  <si>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</si>
  <si>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</si>
  <si>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</si>
  <si>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</si>
  <si>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</si>
  <si>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</si>
  <si>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</si>
  <si>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</si>
  <si>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</si>
  <si>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</si>
  <si>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</si>
  <si>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</si>
  <si>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</si>
  <si>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</si>
  <si>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</si>
  <si>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</si>
  <si>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</si>
  <si>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</si>
  <si>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</si>
  <si>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</si>
  <si>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</si>
  <si>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</si>
  <si>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</si>
  <si>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</si>
  <si>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</si>
  <si>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</si>
  <si>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</si>
  <si>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</si>
  <si>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</si>
  <si>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</si>
  <si>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</si>
  <si>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</si>
  <si>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</si>
  <si>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</si>
  <si>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</si>
  <si>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</si>
  <si>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</si>
  <si>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</si>
  <si>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</si>
  <si>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</si>
  <si>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</si>
  <si>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</si>
  <si>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</si>
  <si>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</si>
  <si>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</si>
  <si>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</si>
  <si>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</si>
  <si>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</si>
  <si>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</si>
  <si>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</si>
  <si>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</si>
  <si>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</si>
  <si>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</si>
  <si>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</si>
  <si>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</si>
  <si>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</si>
  <si>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</si>
  <si>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</si>
  <si>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</si>
  <si>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</si>
  <si>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</si>
  <si>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</si>
  <si>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</si>
  <si>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</si>
  <si>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</si>
  <si>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</si>
  <si>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</si>
  <si>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</si>
  <si>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</si>
  <si>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</si>
  <si>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</si>
  <si>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</si>
  <si>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</si>
  <si>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</si>
  <si>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</si>
  <si>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</si>
  <si>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</si>
  <si>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</si>
  <si>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</si>
  <si>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</si>
  <si>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</si>
  <si>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</si>
  <si>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</si>
  <si>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</si>
  <si>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</si>
  <si>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</si>
  <si>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</si>
  <si>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</si>
  <si>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</si>
  <si>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</si>
  <si>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</si>
  <si>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</si>
  <si>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</si>
  <si>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</si>
  <si>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</si>
  <si>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</si>
  <si>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</si>
  <si>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</si>
  <si>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</si>
  <si>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</si>
  <si>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</si>
  <si>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</si>
  <si>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</si>
  <si>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</si>
  <si>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</si>
  <si>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</si>
  <si>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</si>
  <si>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</si>
  <si>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</si>
  <si>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</si>
  <si>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</si>
  <si>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</si>
  <si>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</si>
  <si>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</si>
  <si>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</si>
  <si>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</si>
  <si>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</si>
  <si>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</si>
  <si>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</si>
  <si>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</si>
  <si>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</si>
  <si>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</si>
  <si>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</si>
  <si>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</si>
  <si>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</si>
  <si>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</si>
  <si>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</si>
  <si>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</si>
  <si>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</si>
  <si>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</si>
  <si>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</si>
  <si>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</si>
  <si>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</si>
  <si>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</si>
  <si>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</si>
  <si>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</si>
  <si>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</si>
  <si>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</si>
  <si>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</si>
  <si>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</si>
  <si>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</si>
  <si>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</si>
  <si>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</si>
  <si>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</si>
  <si>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</si>
  <si>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</si>
  <si>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</si>
  <si>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</si>
  <si>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</si>
  <si>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</si>
  <si>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</si>
  <si>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</si>
  <si>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</si>
  <si>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</si>
  <si>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</si>
  <si>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</si>
  <si>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</si>
  <si>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</si>
  <si>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</si>
  <si>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</si>
  <si>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</si>
  <si>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</si>
  <si>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</si>
  <si>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</si>
  <si>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</si>
  <si>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</si>
  <si>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</si>
  <si>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</si>
  <si>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</si>
  <si>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</si>
  <si>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</si>
  <si>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</si>
  <si>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</si>
  <si>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</si>
  <si>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</si>
  <si>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</si>
  <si>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</si>
  <si>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</si>
  <si>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</si>
  <si>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</si>
  <si>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</si>
  <si>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</si>
  <si>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</si>
  <si>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</si>
  <si>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</si>
  <si>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</si>
  <si>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</si>
  <si>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</si>
  <si>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</si>
  <si>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</si>
  <si>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</si>
  <si>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</si>
  <si>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</si>
  <si>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</si>
  <si>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</si>
  <si>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</si>
  <si>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</si>
  <si>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</si>
  <si>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</si>
  <si>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</si>
  <si>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</si>
  <si>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</si>
  <si>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</si>
  <si>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</si>
  <si>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</si>
  <si>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</si>
  <si>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</si>
  <si>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</si>
  <si>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</si>
  <si>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</si>
  <si>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</si>
  <si>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</si>
  <si>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</si>
  <si>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</si>
  <si>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</si>
  <si>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</si>
  <si>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</si>
  <si>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</si>
  <si>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</si>
  <si>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</si>
  <si>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</si>
  <si>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</si>
  <si>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</si>
  <si>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</si>
  <si>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</si>
  <si>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</si>
  <si>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</si>
  <si>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</si>
  <si>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</si>
  <si>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</si>
  <si>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</si>
  <si>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</si>
  <si>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</si>
  <si>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</si>
  <si>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</si>
  <si>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</si>
  <si>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</si>
  <si>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</si>
  <si>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</si>
  <si>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</si>
  <si>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</si>
  <si>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</si>
  <si>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</si>
  <si>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</si>
  <si>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</si>
  <si>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</si>
  <si>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</si>
  <si>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</si>
  <si>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</si>
  <si>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</si>
  <si>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</si>
  <si>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</si>
  <si>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</si>
  <si>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</si>
  <si>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</si>
  <si>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</si>
  <si>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</si>
  <si>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</si>
  <si>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</si>
  <si>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</si>
  <si>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</si>
  <si>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</si>
  <si>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</si>
  <si>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</si>
  <si>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</si>
  <si>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</si>
  <si>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</si>
  <si>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</si>
  <si>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</si>
  <si>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</si>
  <si>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</si>
  <si>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</si>
  <si>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</si>
  <si>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</si>
  <si>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</si>
  <si>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</si>
  <si>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</si>
  <si>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</si>
  <si>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</si>
  <si>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</si>
  <si>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</si>
  <si>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</si>
  <si>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</si>
  <si>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</si>
  <si>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</si>
  <si>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</si>
  <si>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</si>
  <si>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</si>
  <si>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</si>
  <si>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</si>
  <si>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</si>
  <si>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</si>
  <si>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</si>
  <si>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</si>
  <si>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</si>
  <si>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</si>
  <si>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</si>
  <si>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</si>
  <si>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</si>
  <si>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</si>
  <si>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</si>
  <si>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</si>
  <si>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</si>
  <si>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</si>
  <si>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</si>
  <si>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</si>
  <si>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</si>
  <si>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</si>
  <si>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</si>
  <si>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</si>
  <si>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</si>
  <si>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</si>
  <si>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</si>
  <si>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</si>
  <si>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</si>
  <si>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</si>
  <si>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</si>
  <si>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</si>
  <si>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</si>
  <si>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</si>
  <si>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</si>
  <si>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</si>
  <si>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</si>
  <si>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</si>
  <si>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</si>
  <si>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</si>
  <si>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</si>
  <si>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</si>
  <si>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</si>
  <si>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</si>
  <si>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</si>
  <si>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</si>
  <si>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</si>
  <si>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</si>
  <si>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</si>
  <si>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</si>
  <si>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</si>
  <si>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</si>
  <si>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</si>
  <si>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</si>
  <si>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</si>
  <si>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</si>
  <si>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</si>
  <si>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</si>
  <si>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</si>
  <si>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</si>
  <si>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</si>
  <si>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</si>
  <si>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</si>
  <si>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</si>
  <si>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</si>
  <si>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</si>
  <si>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</si>
  <si>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</si>
  <si>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</si>
  <si>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</si>
  <si>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</si>
  <si>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</si>
  <si>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</si>
  <si>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</si>
  <si>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</si>
  <si>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</si>
  <si>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</si>
  <si>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</si>
  <si>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</si>
  <si>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</si>
  <si>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</si>
  <si>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</si>
  <si>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</si>
  <si>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</si>
  <si>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</si>
  <si>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</si>
  <si>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</si>
  <si>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</si>
  <si>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</si>
  <si>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</si>
  <si>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</si>
  <si>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</si>
  <si>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</si>
  <si>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</si>
  <si>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</si>
  <si>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</si>
  <si>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</si>
  <si>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</si>
  <si>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</si>
  <si>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</si>
  <si>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</si>
  <si>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</si>
  <si>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</si>
  <si>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</si>
  <si>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</si>
  <si>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</si>
  <si>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</si>
  <si>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</si>
  <si>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</si>
  <si>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</si>
  <si>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</si>
  <si>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</si>
  <si>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</si>
  <si>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</si>
  <si>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</si>
  <si>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</si>
  <si>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</si>
  <si>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</si>
  <si>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</si>
  <si>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</si>
  <si>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</si>
  <si>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</si>
  <si>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</si>
  <si>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</si>
  <si>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</si>
  <si>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</si>
  <si>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</si>
  <si>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</si>
  <si>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</si>
  <si>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</si>
  <si>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</si>
  <si>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</si>
  <si>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</si>
  <si>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</si>
  <si>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</si>
  <si>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</si>
  <si>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</si>
  <si>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</si>
  <si>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</si>
  <si>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</si>
  <si>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</si>
  <si>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</si>
  <si>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</si>
  <si>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</si>
  <si>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</si>
  <si>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</si>
  <si>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</si>
  <si>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</si>
  <si>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</si>
  <si>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</si>
  <si>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</si>
  <si>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</si>
  <si>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</si>
  <si>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</si>
  <si>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</si>
  <si>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</si>
  <si>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</si>
  <si>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</si>
  <si>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</si>
  <si>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</si>
  <si>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</si>
  <si>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</si>
  <si>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</si>
  <si>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</si>
  <si>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</si>
  <si>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</si>
  <si>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</si>
  <si>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</si>
  <si>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</si>
  <si>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</si>
  <si>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</si>
  <si>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</si>
  <si>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</si>
  <si>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</si>
  <si>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</si>
  <si>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</si>
  <si>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</si>
  <si>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</si>
  <si>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</si>
  <si>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</si>
  <si>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</si>
  <si>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</si>
  <si>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</si>
  <si>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</si>
  <si>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</si>
  <si>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</si>
  <si>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</si>
  <si>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</si>
  <si>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</si>
  <si>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</si>
  <si>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</si>
  <si>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</si>
  <si>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</si>
  <si>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</si>
  <si>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</si>
  <si>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</si>
  <si>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</si>
  <si>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</si>
  <si>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</si>
  <si>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</si>
  <si>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</si>
  <si>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</si>
  <si>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</si>
  <si>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</si>
  <si>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</si>
  <si>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</si>
  <si>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</si>
  <si>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</si>
  <si>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</si>
  <si>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</si>
  <si>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</si>
  <si>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</si>
  <si>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</si>
  <si>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</si>
  <si>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</si>
  <si>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</si>
  <si>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</si>
  <si>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</si>
  <si>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</si>
  <si>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</si>
  <si>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</si>
  <si>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</si>
  <si>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</si>
  <si>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</si>
  <si>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</si>
  <si>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</si>
  <si>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</si>
  <si>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</si>
  <si>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</si>
  <si>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</si>
  <si>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</si>
  <si>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</si>
  <si>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</si>
  <si>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</si>
  <si>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</si>
  <si>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</si>
  <si>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</si>
  <si>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</si>
  <si>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</si>
  <si>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</si>
  <si>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</si>
  <si>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</si>
  <si>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</si>
  <si>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</si>
  <si>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</si>
  <si>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</si>
  <si>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</si>
  <si>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</si>
  <si>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</si>
  <si>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</si>
  <si>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</si>
  <si>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</si>
  <si>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</si>
  <si>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</si>
  <si>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</si>
  <si>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</si>
  <si>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</si>
  <si>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</si>
  <si>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</si>
  <si>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</si>
  <si>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</si>
  <si>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</si>
  <si>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</si>
  <si>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</si>
  <si>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</si>
  <si>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</si>
  <si>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</si>
  <si>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</si>
  <si>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</si>
  <si>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</si>
  <si>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</si>
  <si>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</si>
  <si>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</si>
  <si>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</si>
  <si>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</si>
  <si>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</si>
  <si>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</si>
  <si>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</si>
  <si>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</si>
  <si>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</si>
  <si>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</si>
  <si>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</si>
  <si>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</si>
  <si>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</si>
  <si>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</si>
  <si>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</si>
  <si>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</si>
  <si>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</si>
  <si>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</si>
  <si>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</si>
  <si>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</si>
  <si>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</si>
  <si>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</si>
  <si>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</si>
  <si>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</si>
  <si>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</si>
  <si>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</si>
  <si>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</si>
  <si>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</si>
  <si>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</si>
  <si>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</si>
  <si>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</si>
  <si>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</si>
  <si>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</si>
  <si>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</si>
  <si>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</si>
  <si>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</si>
  <si>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</si>
  <si>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</si>
  <si>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</si>
  <si>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</si>
  <si>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</si>
  <si>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</si>
  <si>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</si>
  <si>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</si>
  <si>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</si>
  <si>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</si>
  <si>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</si>
  <si>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</si>
  <si>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</si>
  <si>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</si>
  <si>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</si>
  <si>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</si>
  <si>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</si>
  <si>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</si>
  <si>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</si>
  <si>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</si>
  <si>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</si>
  <si>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</si>
  <si>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</si>
  <si>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</si>
  <si>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</si>
  <si>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</si>
  <si>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</si>
  <si>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</si>
  <si>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</si>
  <si>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</si>
  <si>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</si>
  <si>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</si>
  <si>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</si>
  <si>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</si>
  <si>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</si>
  <si>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</si>
  <si>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</si>
  <si>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</si>
  <si>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</si>
  <si>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</si>
  <si>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</si>
  <si>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</si>
  <si>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</si>
  <si>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</si>
  <si>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</si>
  <si>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</si>
  <si>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</si>
  <si>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</si>
  <si>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</si>
  <si>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</si>
  <si>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</si>
  <si>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</si>
  <si>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</si>
  <si>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</si>
  <si>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</si>
  <si>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</si>
  <si>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</si>
  <si>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</si>
  <si>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</si>
  <si>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</si>
  <si>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</si>
  <si>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</si>
  <si>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</si>
  <si>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</si>
  <si>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</si>
  <si>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</si>
  <si>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</si>
  <si>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</si>
  <si>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</si>
  <si>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</si>
  <si>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</si>
  <si>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</si>
  <si>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</si>
  <si>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</si>
  <si>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</si>
  <si>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</si>
  <si>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</si>
  <si>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</si>
  <si>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</si>
  <si>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</si>
  <si>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</si>
  <si>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</si>
  <si>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</si>
  <si>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</si>
  <si>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</si>
  <si>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</si>
  <si>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</si>
  <si>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</si>
  <si>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</si>
  <si>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</si>
  <si>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</si>
  <si>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</si>
  <si>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</si>
  <si>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</si>
  <si>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</si>
  <si>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</si>
  <si>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</si>
  <si>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</si>
  <si>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</si>
  <si>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</si>
  <si>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</si>
  <si>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</si>
  <si>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</si>
  <si>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</si>
  <si>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</si>
  <si>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</si>
  <si>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</si>
  <si>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</si>
  <si>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</si>
  <si>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</si>
  <si>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</si>
  <si>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</si>
  <si>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</si>
  <si>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</si>
  <si>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</si>
  <si>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</si>
  <si>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</si>
  <si>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</si>
  <si>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</si>
  <si>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</si>
  <si>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</si>
  <si>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</si>
  <si>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</si>
  <si>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</si>
  <si>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</si>
  <si>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</si>
  <si>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</si>
  <si>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</si>
  <si>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</si>
  <si>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</si>
  <si>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</si>
  <si>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</si>
  <si>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</si>
  <si>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</si>
  <si>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</si>
  <si>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</si>
  <si>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</si>
  <si>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</si>
  <si>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</si>
  <si>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</si>
  <si>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</si>
  <si>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</si>
  <si>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</si>
  <si>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</si>
  <si>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</si>
  <si>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</si>
  <si>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</si>
  <si>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</si>
  <si>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</si>
  <si>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</si>
  <si>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</si>
  <si>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</si>
  <si>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</si>
  <si>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</si>
  <si>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</si>
  <si>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</si>
  <si>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</si>
  <si>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</si>
  <si>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</si>
  <si>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</si>
  <si>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</si>
  <si>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</si>
  <si>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</si>
  <si>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</si>
  <si>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</si>
  <si>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</si>
  <si>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</si>
  <si>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</si>
  <si>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</si>
  <si>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</si>
  <si>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</si>
  <si>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</si>
  <si>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</si>
  <si>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</si>
  <si>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</si>
  <si>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</si>
  <si>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</si>
  <si>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</si>
  <si>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</si>
  <si>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</si>
  <si>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</si>
  <si>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</si>
  <si>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</si>
  <si>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</si>
  <si>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</si>
  <si>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</si>
  <si>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</si>
  <si>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</si>
  <si>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</si>
  <si>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</si>
  <si>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</si>
  <si>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</si>
  <si>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</si>
  <si>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</si>
  <si>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</si>
  <si>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</si>
  <si>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</si>
  <si>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</si>
  <si>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</si>
  <si>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</si>
  <si>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</si>
  <si>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</si>
  <si>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</si>
  <si>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</si>
  <si>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</si>
  <si>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</si>
  <si>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</si>
  <si>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</si>
  <si>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</si>
  <si>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</si>
  <si>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</si>
  <si>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</si>
  <si>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</si>
  <si>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</si>
  <si>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</si>
  <si>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</si>
  <si>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</si>
  <si>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</si>
  <si>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</si>
  <si>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</si>
  <si>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</si>
  <si>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</si>
  <si>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</si>
  <si>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</si>
  <si>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</si>
  <si>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</si>
  <si>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</si>
  <si>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</si>
  <si>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</si>
  <si>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</si>
  <si>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</si>
  <si>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</si>
  <si>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</si>
  <si>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</si>
  <si>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</si>
  <si>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</si>
  <si>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</si>
  <si>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</si>
  <si>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</si>
  <si>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</si>
  <si>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</si>
  <si>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</si>
  <si>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</si>
  <si>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</si>
  <si>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</si>
  <si>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</si>
  <si>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</si>
  <si>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</si>
  <si>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</si>
  <si>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</si>
  <si>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</si>
  <si>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</si>
  <si>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</si>
  <si>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</si>
  <si>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</si>
  <si>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</si>
  <si>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</si>
  <si>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</si>
  <si>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</si>
  <si>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</si>
  <si>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</si>
  <si>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</si>
  <si>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</si>
  <si>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</si>
  <si>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</si>
  <si>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</si>
  <si>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</si>
  <si>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</si>
  <si>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</si>
  <si>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</si>
  <si>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</si>
  <si>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</si>
  <si>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</si>
  <si>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</si>
  <si>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</si>
  <si>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</si>
  <si>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</si>
  <si>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</si>
  <si>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</si>
  <si>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</si>
  <si>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</si>
  <si>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</si>
  <si>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</si>
  <si>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</si>
  <si>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</si>
  <si>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</si>
  <si>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</si>
  <si>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</si>
  <si>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</si>
  <si>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</si>
  <si>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</si>
  <si>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</si>
  <si>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</si>
  <si>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</si>
  <si>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</si>
  <si>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</si>
  <si>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</si>
  <si>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</si>
  <si>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</si>
  <si>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</si>
  <si>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</si>
  <si>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</si>
  <si>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</si>
  <si>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</si>
  <si>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</si>
  <si>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</si>
  <si>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</si>
  <si>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</si>
  <si>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</si>
  <si>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</si>
  <si>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</si>
  <si>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</si>
  <si>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</si>
  <si>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</si>
  <si>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</si>
  <si>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</si>
  <si>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</si>
  <si>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</si>
  <si>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</si>
  <si>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</si>
  <si>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</si>
  <si>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</si>
  <si>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</si>
  <si>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</si>
  <si>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</si>
  <si>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</si>
  <si>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</si>
  <si>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</si>
  <si>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</si>
  <si>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</si>
  <si>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</si>
  <si>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</si>
  <si>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</si>
  <si>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</si>
  <si>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</si>
  <si>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</si>
  <si>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</si>
  <si>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</si>
  <si>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</si>
  <si>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</si>
  <si>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</si>
  <si>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</si>
  <si>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</si>
  <si>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</si>
  <si>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</si>
  <si>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</si>
  <si>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</si>
  <si>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</si>
  <si>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</si>
  <si>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</si>
  <si>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</si>
  <si>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</si>
  <si>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</si>
  <si>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</si>
  <si>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</si>
  <si>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</si>
  <si>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</si>
  <si>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</si>
  <si>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</si>
  <si>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</si>
  <si>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</si>
  <si>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</si>
  <si>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</si>
  <si>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</si>
  <si>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</si>
  <si>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</si>
  <si>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</si>
  <si>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</si>
  <si>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</si>
  <si>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</si>
  <si>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</si>
  <si>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</si>
  <si>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</si>
  <si>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</si>
  <si>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</si>
  <si>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</si>
  <si>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</si>
  <si>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</si>
  <si>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</si>
  <si>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</si>
  <si>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</si>
  <si>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</si>
  <si>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</si>
  <si>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</si>
  <si>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</si>
  <si>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</si>
  <si>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</si>
  <si>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</si>
  <si>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</si>
  <si>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</si>
  <si>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</si>
  <si>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</si>
  <si>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</si>
  <si>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</si>
  <si>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</si>
  <si>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</si>
  <si>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</si>
  <si>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</si>
  <si>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</si>
  <si>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</si>
  <si>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</si>
  <si>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</si>
  <si>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</si>
  <si>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</si>
  <si>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</si>
  <si>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</si>
  <si>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</si>
  <si>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</si>
  <si>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</si>
  <si>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</si>
  <si>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</si>
  <si>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</si>
  <si>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</si>
  <si>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</si>
  <si>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</si>
  <si>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</si>
  <si>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</si>
  <si>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</si>
  <si>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</si>
  <si>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</si>
  <si>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</si>
  <si>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</si>
  <si>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</si>
  <si>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</si>
  <si>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</si>
  <si>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</si>
  <si>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</si>
  <si>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</si>
  <si>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</si>
  <si>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</si>
  <si>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</si>
  <si>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</si>
  <si>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</si>
  <si>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</si>
  <si>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</si>
  <si>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</si>
  <si>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</si>
  <si>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</si>
  <si>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</si>
  <si>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</si>
  <si>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</si>
  <si>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</si>
  <si>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</si>
  <si>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</si>
  <si>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</si>
  <si>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</si>
  <si>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</si>
  <si>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</si>
  <si>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</si>
  <si>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</si>
  <si>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</si>
  <si>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</si>
  <si>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</si>
  <si>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</si>
  <si>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</si>
  <si>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</si>
  <si>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</si>
  <si>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</si>
  <si>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</si>
  <si>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</si>
  <si>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</si>
  <si>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</si>
  <si>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</si>
  <si>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</si>
  <si>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</si>
  <si>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</si>
  <si>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</si>
  <si>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</si>
  <si>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</si>
  <si>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</si>
  <si>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</si>
  <si>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</si>
  <si>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</si>
  <si>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</si>
  <si>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</si>
  <si>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</si>
  <si>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</si>
  <si>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</si>
  <si>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</si>
  <si>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</si>
  <si>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</si>
  <si>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</si>
  <si>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</si>
  <si>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</si>
  <si>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</si>
  <si>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</si>
  <si>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</si>
  <si>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</si>
  <si>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</si>
  <si>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</si>
  <si>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</si>
  <si>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</si>
  <si>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</si>
  <si>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</si>
  <si>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</si>
  <si>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</si>
  <si>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</si>
  <si>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</si>
  <si>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</si>
  <si>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</si>
  <si>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</si>
  <si>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</si>
  <si>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</si>
  <si>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</si>
  <si>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</si>
  <si>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</si>
  <si>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</si>
  <si>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</si>
  <si>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</si>
  <si>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</si>
  <si>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</si>
  <si>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</si>
  <si>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</si>
  <si>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</si>
  <si>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</si>
  <si>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</si>
  <si>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</si>
  <si>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</si>
  <si>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</si>
  <si>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</si>
  <si>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</si>
  <si>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</si>
  <si>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</si>
  <si>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</si>
  <si>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</si>
  <si>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</si>
  <si>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</si>
  <si>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</si>
  <si>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</si>
  <si>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</si>
  <si>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</si>
  <si>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</si>
  <si>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</si>
  <si>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</si>
  <si>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</si>
  <si>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</si>
  <si>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</si>
  <si>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</si>
  <si>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</si>
  <si>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</si>
  <si>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</si>
  <si>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</si>
  <si>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</si>
  <si>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</si>
  <si>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</si>
  <si>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</si>
  <si>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</si>
  <si>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</si>
  <si>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</si>
  <si>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</si>
  <si>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</si>
  <si>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</si>
  <si>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</si>
  <si>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</si>
  <si>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</si>
  <si>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</si>
  <si>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</si>
  <si>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</si>
  <si>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</si>
  <si>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</si>
  <si>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</si>
  <si>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</si>
  <si>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</si>
  <si>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</si>
  <si>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</si>
  <si>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</si>
  <si>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</si>
  <si>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</si>
  <si>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</si>
  <si>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</si>
  <si>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</si>
  <si>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</si>
  <si>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</si>
  <si>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</si>
  <si>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</si>
  <si>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</si>
  <si>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</si>
  <si>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</si>
  <si>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</si>
  <si>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</si>
  <si>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</si>
  <si>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</si>
  <si>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</si>
  <si>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</si>
  <si>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</si>
  <si>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</si>
  <si>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</si>
  <si>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</si>
  <si>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</si>
  <si>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</si>
  <si>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</si>
  <si>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</si>
  <si>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</si>
  <si>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</si>
  <si>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</si>
  <si>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</si>
  <si>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</si>
  <si>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</si>
  <si>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</si>
  <si>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</si>
  <si>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</si>
  <si>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</si>
  <si>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</si>
  <si>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</si>
  <si>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</si>
  <si>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</si>
  <si>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</si>
  <si>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</si>
  <si>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</si>
  <si>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</si>
  <si>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</si>
  <si>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</si>
  <si>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</si>
  <si>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</si>
  <si>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</si>
  <si>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</si>
  <si>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</si>
  <si>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</si>
  <si>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</si>
  <si>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</si>
  <si>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</si>
  <si>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</si>
  <si>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</si>
  <si>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</si>
  <si>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</si>
  <si>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</si>
  <si>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</si>
  <si>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</si>
  <si>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</si>
  <si>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</si>
  <si>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</si>
  <si>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</si>
  <si>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</si>
  <si>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</si>
  <si>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</si>
  <si>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</si>
  <si>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</si>
  <si>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</si>
  <si>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</si>
  <si>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</si>
  <si>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</si>
  <si>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</si>
  <si>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</si>
  <si>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</si>
  <si>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</si>
  <si>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</si>
  <si>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</si>
  <si>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</si>
  <si>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</si>
  <si>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</si>
  <si>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</si>
  <si>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</si>
  <si>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</si>
  <si>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</si>
  <si>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</si>
  <si>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</si>
  <si>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</si>
  <si>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</si>
  <si>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</si>
  <si>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</si>
  <si>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</si>
  <si>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</si>
  <si>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</si>
  <si>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</si>
  <si>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</si>
  <si>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</si>
  <si>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</si>
  <si>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</si>
  <si>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</si>
  <si>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</si>
  <si>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</si>
  <si>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</si>
  <si>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</si>
  <si>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</si>
  <si>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</si>
  <si>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</si>
  <si>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</si>
  <si>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</si>
  <si>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</si>
  <si>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</si>
  <si>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</si>
  <si>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</si>
  <si>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</si>
  <si>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</si>
  <si>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</si>
  <si>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</si>
  <si>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</si>
  <si>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</si>
  <si>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</si>
  <si>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</si>
  <si>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</si>
  <si>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</si>
  <si>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</si>
  <si>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</si>
  <si>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</si>
  <si>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</si>
  <si>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</si>
  <si>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</si>
  <si>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</si>
  <si>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</si>
  <si>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</si>
  <si>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</si>
  <si>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</si>
  <si>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</si>
  <si>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</si>
  <si>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</si>
  <si>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</si>
  <si>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</si>
  <si>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</si>
  <si>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</si>
  <si>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</si>
  <si>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</si>
  <si>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</si>
  <si>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</si>
  <si>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</si>
  <si>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</si>
  <si>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</si>
  <si>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</si>
  <si>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</si>
  <si>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</si>
  <si>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</si>
  <si>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</si>
  <si>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</si>
  <si>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</si>
  <si>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</si>
  <si>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</si>
  <si>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</si>
  <si>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</si>
  <si>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</si>
  <si>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</si>
  <si>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</si>
  <si>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</si>
  <si>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</si>
  <si>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</si>
  <si>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</si>
  <si>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</si>
  <si>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</si>
  <si>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</si>
  <si>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</si>
  <si>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</si>
  <si>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</si>
  <si>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</si>
  <si>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</si>
  <si>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</si>
  <si>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</si>
  <si>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</si>
  <si>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</si>
  <si>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</si>
  <si>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</si>
  <si>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</si>
  <si>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</si>
  <si>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</si>
  <si>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</si>
  <si>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</si>
  <si>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</si>
  <si>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</si>
  <si>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</si>
  <si>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</si>
  <si>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</si>
  <si>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</si>
  <si>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</si>
  <si>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</si>
  <si>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</si>
  <si>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</si>
  <si>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</si>
  <si>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</si>
  <si>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</si>
  <si>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</si>
  <si>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</si>
  <si>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</si>
  <si>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</si>
  <si>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</si>
  <si>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</si>
  <si>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</si>
  <si>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</si>
  <si>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</si>
  <si>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</si>
  <si>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</si>
  <si>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</si>
  <si>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</si>
  <si>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</si>
  <si>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</si>
  <si>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</si>
  <si>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</si>
  <si>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</si>
  <si>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</si>
  <si>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</si>
  <si>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</si>
  <si>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</si>
  <si>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</si>
  <si>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</si>
  <si>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</si>
  <si>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</si>
  <si>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</si>
  <si>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</si>
  <si>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</si>
  <si>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</si>
  <si>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</si>
  <si>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</si>
  <si>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</si>
  <si>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</si>
  <si>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</si>
  <si>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</si>
  <si>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</si>
  <si>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</si>
  <si>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</si>
  <si>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</si>
  <si>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</si>
  <si>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</si>
  <si>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</si>
  <si>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</si>
  <si>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</si>
  <si>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</si>
  <si>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</si>
  <si>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</si>
  <si>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</si>
  <si>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</si>
  <si>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</si>
  <si>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</si>
  <si>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</si>
  <si>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</si>
  <si>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</si>
  <si>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</si>
  <si>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</si>
  <si>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</si>
  <si>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</si>
  <si>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</si>
  <si>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</si>
  <si>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</si>
  <si>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</si>
  <si>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</si>
  <si>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</si>
  <si>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</si>
  <si>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</si>
  <si>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</si>
  <si>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</si>
  <si>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</si>
  <si>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</si>
  <si>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</si>
  <si>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</si>
  <si>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</si>
  <si>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</si>
  <si>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</si>
  <si>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</si>
  <si>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</si>
  <si>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</si>
  <si>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</si>
  <si>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</si>
  <si>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</si>
  <si>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</si>
  <si>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</si>
  <si>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</si>
  <si>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</si>
  <si>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</si>
  <si>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</si>
  <si>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</si>
  <si>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</si>
  <si>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</si>
  <si>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</si>
  <si>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</si>
  <si>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</si>
  <si>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</si>
  <si>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</si>
  <si>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</si>
  <si>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</si>
  <si>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</si>
  <si>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</si>
  <si>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</si>
  <si>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</si>
  <si>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</si>
  <si>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</si>
  <si>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</si>
  <si>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</si>
  <si>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</si>
  <si>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</si>
  <si>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</si>
  <si>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</si>
  <si>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</si>
  <si>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</si>
  <si>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</si>
  <si>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</si>
  <si>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</si>
  <si>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</si>
  <si>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</si>
  <si>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</si>
  <si>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</si>
  <si>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</si>
  <si>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</si>
  <si>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</si>
  <si>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</si>
  <si>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</si>
  <si>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</si>
  <si>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</si>
  <si>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</si>
  <si>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</si>
  <si>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</si>
  <si>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</si>
  <si>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</si>
  <si>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</si>
  <si>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</si>
  <si>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</si>
  <si>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</si>
  <si>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</si>
  <si>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</si>
  <si>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</si>
  <si>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</si>
  <si>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</si>
  <si>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</si>
  <si>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</si>
  <si>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</si>
  <si>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</si>
  <si>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</si>
  <si>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</si>
  <si>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</si>
  <si>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</si>
  <si>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</si>
  <si>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</si>
  <si>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</si>
  <si>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</si>
  <si>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</si>
  <si>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</si>
  <si>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</si>
  <si>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</si>
  <si>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</si>
  <si>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</si>
  <si>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</si>
  <si>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</si>
  <si>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</si>
  <si>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</si>
  <si>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</si>
  <si>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</si>
  <si>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</si>
  <si>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</si>
  <si>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</si>
  <si>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</si>
  <si>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</si>
  <si>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</si>
  <si>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</si>
  <si>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</si>
  <si>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</si>
  <si>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</si>
  <si>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</si>
  <si>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</si>
  <si>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</si>
  <si>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</si>
  <si>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</si>
  <si>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</si>
  <si>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</si>
  <si>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</si>
  <si>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</si>
  <si>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</si>
  <si>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</si>
  <si>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</si>
  <si>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</si>
  <si>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</si>
  <si>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</si>
  <si>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</si>
  <si>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</si>
  <si>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</si>
  <si>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</si>
  <si>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</si>
  <si>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</si>
  <si>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</si>
  <si>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</si>
  <si>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</si>
  <si>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</si>
  <si>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</si>
  <si>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</si>
  <si>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</si>
  <si>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</si>
  <si>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</si>
  <si>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</si>
  <si>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</si>
  <si>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</si>
  <si>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</si>
  <si>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</si>
  <si>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</si>
  <si>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</si>
  <si>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</si>
  <si>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</si>
  <si>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</si>
  <si>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</si>
  <si>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</si>
  <si>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</si>
  <si>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</si>
  <si>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</si>
  <si>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</si>
  <si>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</si>
  <si>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</si>
  <si>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</si>
  <si>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</si>
  <si>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</si>
  <si>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</si>
  <si>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</si>
  <si>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</si>
  <si>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</si>
  <si>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</si>
  <si>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</si>
  <si>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</si>
  <si>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</si>
  <si>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</si>
  <si>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</si>
  <si>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</si>
  <si>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</si>
  <si>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</si>
  <si>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</si>
  <si>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</si>
  <si>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</si>
  <si>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</si>
  <si>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</si>
  <si>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</si>
  <si>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</si>
  <si>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</si>
  <si>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</si>
  <si>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</si>
  <si>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</si>
  <si>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</si>
  <si>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</si>
  <si>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</si>
  <si>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</si>
  <si>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</si>
  <si>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</si>
  <si>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</si>
  <si>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</si>
  <si>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</si>
  <si>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</si>
  <si>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</si>
  <si>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</si>
  <si>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</si>
  <si>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</si>
  <si>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</si>
  <si>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</si>
  <si>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</si>
  <si>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</si>
  <si>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</si>
  <si>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</si>
  <si>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</si>
  <si>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</si>
  <si>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</si>
  <si>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</si>
  <si>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</si>
  <si>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</si>
  <si>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</si>
  <si>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</si>
  <si>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</si>
  <si>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</si>
  <si>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</si>
  <si>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</si>
  <si>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</si>
  <si>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</si>
  <si>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</si>
  <si>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</si>
  <si>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</si>
  <si>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</si>
  <si>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</si>
  <si>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</si>
  <si>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</si>
  <si>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</si>
  <si>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</si>
  <si>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</si>
  <si>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</si>
  <si>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</si>
  <si>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</si>
  <si>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</si>
  <si>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</si>
  <si>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</si>
  <si>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</si>
  <si>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</si>
  <si>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</si>
  <si>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</si>
  <si>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</si>
  <si>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</si>
  <si>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</si>
  <si>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</si>
  <si>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</si>
  <si>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</si>
  <si>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</si>
  <si>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</si>
  <si>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</si>
  <si>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</si>
  <si>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</si>
  <si>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</si>
  <si>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</si>
  <si>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</si>
  <si>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</si>
  <si>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</si>
  <si>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</si>
  <si>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</si>
  <si>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</si>
  <si>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</si>
  <si>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</si>
  <si>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</si>
  <si>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</si>
  <si>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</si>
  <si>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</si>
  <si>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</si>
  <si>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</si>
  <si>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</si>
  <si>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</si>
  <si>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</si>
  <si>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</si>
  <si>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</si>
  <si>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</si>
  <si>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</si>
  <si>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</si>
  <si>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</si>
  <si>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</si>
  <si>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</si>
  <si>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</si>
  <si>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</si>
  <si>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</si>
  <si>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</si>
  <si>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</si>
  <si>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</si>
  <si>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</si>
  <si>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</si>
  <si>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</si>
  <si>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</si>
  <si>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</si>
  <si>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</si>
  <si>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</si>
  <si>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</si>
  <si>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</si>
  <si>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</si>
  <si>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</si>
  <si>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</si>
  <si>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</si>
  <si>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</si>
  <si>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</si>
  <si>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</si>
  <si>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</si>
  <si>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</si>
  <si>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</si>
  <si>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</si>
  <si>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</si>
  <si>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</si>
  <si>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</si>
  <si>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</si>
  <si>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</si>
  <si>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</si>
  <si>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</si>
  <si>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</si>
  <si>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</si>
  <si>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</si>
  <si>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</si>
  <si>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</si>
  <si>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</si>
  <si>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</si>
  <si>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</si>
  <si>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</si>
  <si>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</si>
  <si>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</si>
  <si>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</si>
  <si>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</si>
  <si>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</si>
  <si>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</si>
  <si>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</si>
  <si>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</si>
  <si>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</si>
  <si>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</si>
  <si>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</si>
  <si>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</si>
  <si>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</si>
  <si>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</si>
  <si>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</si>
  <si>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</si>
  <si>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</si>
  <si>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</si>
  <si>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</si>
  <si>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</si>
  <si>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</si>
  <si>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</si>
  <si>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</si>
  <si>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</si>
  <si>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</si>
  <si>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</si>
  <si>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</si>
  <si>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</si>
  <si>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</si>
  <si>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</si>
  <si>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</si>
  <si>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</si>
  <si>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</si>
  <si>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</si>
  <si>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</si>
  <si>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</si>
  <si>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</si>
  <si>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</si>
  <si>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</si>
  <si>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</si>
  <si>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</si>
  <si>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</si>
  <si>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</si>
  <si>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</si>
  <si>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</si>
  <si>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</si>
  <si>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</si>
  <si>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</si>
  <si>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</si>
  <si>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</si>
  <si>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</si>
  <si>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</si>
  <si>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</si>
  <si>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</si>
  <si>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</si>
  <si>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</si>
  <si>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</si>
  <si>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</si>
  <si>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</si>
  <si>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</si>
  <si>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</si>
  <si>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</si>
  <si>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</si>
  <si>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</si>
  <si>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</si>
  <si>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</si>
  <si>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</si>
  <si>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</si>
  <si>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</si>
  <si>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</si>
  <si>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</si>
  <si>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</si>
  <si>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</si>
  <si>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</si>
  <si>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</si>
  <si>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</si>
  <si>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</si>
  <si>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</si>
  <si>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</si>
  <si>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</si>
  <si>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</si>
  <si>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</si>
  <si>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</si>
  <si>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</si>
  <si>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</si>
  <si>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</si>
  <si>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</si>
  <si>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</si>
  <si>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</si>
  <si>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</si>
  <si>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</si>
  <si>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</si>
  <si>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</si>
  <si>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</si>
  <si>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</si>
  <si>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</si>
  <si>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</si>
  <si>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</si>
  <si>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</si>
  <si>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</si>
  <si>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</si>
  <si>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</si>
  <si>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</si>
  <si>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</si>
  <si>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</si>
  <si>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</si>
  <si>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</si>
  <si>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</si>
  <si>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</si>
  <si>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</si>
  <si>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</si>
  <si>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</si>
  <si>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</si>
  <si>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</si>
  <si>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</si>
  <si>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</si>
  <si>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</si>
  <si>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</si>
  <si>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</si>
  <si>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</si>
  <si>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</si>
  <si>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</si>
  <si>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</si>
  <si>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</si>
  <si>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</si>
  <si>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</si>
  <si>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</si>
  <si>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</si>
  <si>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</si>
  <si>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</si>
  <si>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</si>
  <si>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</si>
  <si>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</si>
  <si>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</si>
  <si>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</si>
  <si>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</si>
  <si>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</si>
  <si>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</si>
  <si>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</si>
  <si>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</si>
  <si>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</si>
  <si>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</si>
  <si>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</si>
  <si>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</si>
  <si>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</si>
  <si>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</si>
  <si>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</si>
  <si>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</si>
  <si>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</si>
  <si>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</si>
  <si>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</si>
  <si>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</si>
  <si>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</si>
  <si>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</si>
  <si>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</si>
  <si>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</si>
  <si>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</si>
  <si>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</si>
  <si>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</si>
  <si>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</si>
  <si>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</si>
  <si>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</si>
  <si>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</si>
  <si>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</si>
  <si>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</si>
  <si>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</si>
  <si>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</si>
  <si>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</si>
  <si>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</si>
  <si>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</si>
  <si>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</si>
  <si>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</si>
  <si>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</si>
  <si>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</si>
  <si>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</si>
  <si>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</si>
  <si>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</si>
  <si>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</si>
  <si>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</si>
  <si>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</si>
  <si>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</si>
  <si>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</si>
  <si>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</si>
  <si>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</si>
  <si>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</si>
  <si>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</si>
  <si>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</si>
  <si>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</si>
  <si>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</si>
  <si>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</si>
  <si>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</si>
  <si>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</si>
  <si>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</si>
  <si>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</si>
  <si>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</si>
  <si>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</si>
  <si>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</si>
  <si>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</si>
  <si>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</si>
  <si>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</si>
  <si>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</si>
  <si>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</si>
  <si>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</si>
  <si>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</si>
  <si>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</si>
  <si>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</si>
  <si>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</si>
  <si>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</si>
  <si>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</si>
  <si>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</si>
  <si>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</si>
  <si>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</si>
  <si>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</si>
  <si>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</si>
  <si>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</si>
  <si>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</si>
  <si>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</si>
  <si>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</si>
  <si>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</si>
  <si>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</si>
  <si>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</si>
  <si>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</si>
  <si>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</si>
  <si>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</si>
  <si>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</si>
  <si>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</si>
  <si>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</si>
  <si>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</si>
  <si>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</si>
  <si>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</si>
  <si>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</si>
  <si>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</si>
  <si>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</si>
  <si>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</si>
  <si>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</si>
  <si>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</si>
  <si>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</si>
  <si>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</si>
  <si>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</si>
  <si>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</si>
  <si>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</si>
  <si>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</si>
  <si>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</si>
  <si>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</si>
  <si>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</si>
  <si>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</si>
  <si>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</si>
  <si>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</si>
  <si>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</si>
  <si>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</si>
  <si>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</si>
  <si>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</si>
  <si>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</si>
  <si>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</si>
  <si>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</si>
  <si>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</si>
  <si>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</si>
  <si>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</si>
  <si>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</si>
  <si>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</si>
  <si>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</si>
  <si>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</si>
  <si>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</si>
  <si>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</si>
  <si>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</si>
  <si>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</si>
  <si>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</si>
  <si>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</si>
  <si>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</si>
  <si>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</si>
  <si>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</si>
  <si>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</si>
  <si>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</si>
  <si>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</si>
  <si>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</si>
  <si>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</si>
  <si>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</si>
  <si>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</si>
  <si>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</si>
  <si>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</si>
  <si>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</si>
  <si>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</si>
  <si>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</si>
  <si>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</si>
  <si>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</si>
  <si>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</si>
  <si>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</si>
  <si>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</si>
  <si>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</si>
  <si>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</si>
  <si>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</si>
  <si>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</si>
  <si>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</si>
  <si>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</si>
  <si>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</si>
  <si>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</si>
  <si>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</si>
  <si>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</si>
  <si>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</si>
  <si>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</si>
  <si>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</si>
  <si>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</si>
  <si>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</si>
  <si>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</si>
  <si>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</si>
  <si>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</si>
  <si>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</si>
  <si>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</si>
  <si>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</si>
  <si>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</si>
  <si>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</si>
  <si>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</si>
  <si>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</si>
  <si>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</si>
  <si>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</si>
  <si>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</si>
  <si>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</si>
  <si>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</si>
  <si>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</si>
  <si>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</si>
  <si>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</si>
  <si>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</si>
  <si>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</si>
  <si>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</si>
  <si>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</si>
  <si>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</si>
  <si>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</si>
  <si>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</si>
  <si>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</si>
  <si>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</si>
  <si>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</si>
  <si>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</si>
  <si>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</si>
  <si>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</si>
  <si>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</si>
  <si>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</si>
  <si>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</si>
  <si>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</si>
  <si>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</si>
  <si>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</si>
  <si>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</si>
  <si>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</si>
  <si>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</si>
  <si>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</si>
  <si>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</si>
  <si>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</si>
  <si>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</si>
  <si>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</si>
  <si>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</si>
  <si>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</si>
  <si>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</si>
  <si>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</si>
  <si>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</si>
  <si>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</si>
  <si>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</si>
  <si>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</si>
  <si>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</si>
  <si>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</si>
  <si>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</si>
  <si>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</si>
  <si>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</si>
  <si>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</si>
  <si>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</si>
  <si>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</si>
  <si>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</si>
  <si>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</si>
  <si>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</si>
  <si>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</si>
  <si>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</si>
  <si>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</si>
  <si>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</si>
  <si>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</si>
  <si>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</si>
  <si>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</si>
  <si>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</si>
  <si>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</si>
  <si>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</si>
  <si>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</si>
  <si>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</si>
  <si>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</si>
  <si>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</si>
  <si>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</si>
  <si>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</si>
  <si>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</si>
  <si>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</si>
  <si>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</si>
  <si>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</si>
  <si>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</si>
  <si>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</si>
  <si>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</si>
  <si>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</si>
  <si>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</si>
  <si>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</si>
  <si>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</si>
  <si>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</si>
  <si>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</si>
  <si>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</si>
  <si>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</si>
  <si>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</si>
  <si>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</si>
  <si>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</si>
  <si>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</si>
  <si>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</si>
  <si>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</si>
  <si>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</si>
  <si>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</si>
  <si>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</si>
  <si>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</si>
  <si>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</si>
  <si>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</si>
  <si>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</si>
  <si>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</si>
  <si>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</si>
  <si>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</si>
  <si>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</si>
  <si>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</si>
  <si>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</si>
  <si>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</si>
  <si>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</si>
  <si>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</si>
  <si>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</si>
  <si>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</si>
  <si>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</si>
  <si>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</si>
  <si>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</si>
  <si>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</si>
  <si>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</si>
  <si>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</si>
  <si>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</si>
  <si>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</si>
  <si>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</si>
  <si>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</si>
  <si>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</si>
  <si>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</si>
  <si>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</si>
  <si>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</si>
  <si>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</si>
  <si>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</si>
  <si>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</si>
  <si>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</si>
  <si>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</si>
  <si>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</si>
  <si>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</si>
  <si>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</si>
  <si>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</si>
  <si>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</si>
  <si>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</si>
  <si>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</si>
  <si>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</si>
  <si>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</si>
  <si>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</si>
  <si>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</si>
  <si>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</si>
  <si>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</si>
  <si>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</si>
  <si>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</si>
  <si>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</si>
  <si>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</si>
  <si>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</si>
  <si>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</si>
  <si>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</si>
  <si>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</si>
  <si>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</si>
  <si>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</si>
  <si>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</si>
  <si>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</si>
  <si>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</si>
  <si>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</si>
  <si>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</si>
  <si>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</si>
  <si>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</si>
  <si>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</si>
  <si>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</si>
  <si>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</si>
  <si>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</si>
  <si>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</si>
  <si>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</si>
  <si>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</si>
  <si>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</si>
  <si>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</si>
  <si>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</si>
  <si>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</si>
  <si>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</si>
  <si>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</si>
  <si>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</si>
  <si>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</si>
  <si>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</si>
  <si>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</si>
  <si>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</si>
  <si>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</si>
  <si>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</si>
  <si>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</si>
  <si>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</si>
  <si>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</si>
  <si>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</si>
  <si>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</si>
  <si>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</si>
  <si>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</si>
  <si>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</si>
  <si>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</si>
  <si>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</si>
  <si>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</si>
  <si>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</si>
  <si>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</si>
  <si>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</si>
  <si>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</si>
  <si>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</si>
  <si>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</si>
  <si>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</si>
  <si>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</si>
  <si>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</si>
  <si>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</si>
  <si>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</si>
  <si>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</si>
  <si>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</si>
  <si>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</si>
  <si>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</si>
  <si>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</si>
  <si>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</si>
  <si>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</si>
  <si>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</si>
  <si>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</si>
  <si>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</si>
  <si>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</si>
  <si>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</si>
  <si>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</si>
  <si>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</si>
  <si>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</si>
  <si>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</si>
  <si>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</si>
  <si>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</si>
  <si>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</si>
  <si>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</si>
  <si>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</si>
  <si>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</si>
  <si>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</si>
  <si>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</si>
  <si>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</si>
  <si>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</si>
  <si>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</si>
  <si>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</si>
  <si>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</si>
  <si>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</si>
  <si>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</si>
  <si>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</si>
  <si>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</si>
  <si>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</si>
  <si>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</si>
  <si>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</si>
  <si>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</si>
  <si>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</si>
  <si>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</si>
  <si>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</si>
  <si>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</si>
  <si>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</si>
  <si>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</si>
  <si>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</si>
  <si>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</si>
  <si>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</si>
  <si>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</si>
  <si>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</si>
  <si>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</si>
  <si>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</si>
  <si>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</si>
  <si>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</si>
  <si>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</si>
  <si>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</si>
  <si>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</si>
  <si>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</si>
  <si>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</si>
  <si>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</si>
  <si>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</si>
  <si>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</si>
  <si>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</si>
  <si>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</si>
  <si>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</si>
  <si>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</si>
  <si>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</si>
  <si>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</si>
  <si>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</si>
  <si>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</si>
  <si>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</si>
  <si>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</si>
  <si>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</si>
  <si>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</si>
  <si>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</si>
  <si>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</si>
  <si>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</si>
  <si>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</si>
  <si>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</si>
  <si>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</si>
  <si>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</si>
  <si>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</si>
  <si>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</si>
  <si>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</si>
  <si>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</si>
  <si>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</si>
  <si>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</si>
  <si>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</si>
  <si>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</si>
  <si>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</si>
  <si>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</si>
  <si>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</si>
  <si>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</si>
  <si>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</si>
  <si>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</si>
  <si>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</si>
  <si>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</si>
  <si>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</si>
  <si>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</si>
  <si>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</si>
  <si>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</si>
  <si>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</si>
  <si>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</si>
  <si>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</si>
  <si>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</si>
  <si>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</si>
  <si>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</si>
  <si>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</si>
  <si>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</si>
  <si>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</si>
  <si>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</si>
  <si>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</si>
  <si>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</si>
  <si>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</si>
  <si>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</si>
  <si>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</si>
  <si>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</si>
  <si>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</si>
  <si>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</si>
  <si>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</si>
  <si>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</si>
  <si>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</si>
  <si>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</si>
  <si>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</si>
  <si>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</si>
  <si>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</si>
  <si>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</si>
  <si>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</si>
  <si>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</si>
  <si>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</si>
  <si>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</si>
  <si>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</si>
  <si>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</si>
  <si>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</si>
  <si>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</si>
  <si>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</si>
  <si>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</si>
  <si>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</si>
  <si>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</si>
  <si>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</si>
  <si>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</si>
  <si>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</si>
  <si>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</si>
  <si>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</si>
  <si>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</si>
  <si>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</si>
  <si>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</si>
  <si>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</si>
  <si>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</si>
  <si>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</si>
  <si>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</si>
  <si>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</si>
  <si>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</si>
  <si>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</si>
  <si>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</si>
  <si>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</si>
  <si>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</si>
  <si>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</si>
  <si>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</si>
  <si>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</si>
  <si>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</si>
  <si>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</si>
  <si>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</si>
  <si>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</si>
  <si>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</si>
  <si>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</si>
  <si>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</si>
  <si>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</si>
  <si>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</si>
  <si>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</si>
  <si>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</si>
  <si>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</si>
  <si>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</si>
  <si>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</si>
  <si>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</si>
  <si>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</si>
  <si>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</si>
  <si>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</si>
  <si>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</si>
  <si>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</si>
  <si>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</si>
  <si>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</si>
  <si>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</si>
  <si>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</si>
  <si>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</si>
  <si>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</si>
  <si>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</si>
  <si>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</si>
  <si>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</si>
  <si>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</si>
  <si>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</si>
  <si>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</si>
  <si>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</si>
  <si>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</si>
  <si>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</si>
  <si>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</si>
  <si>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</si>
  <si>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</si>
  <si>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</si>
  <si>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</si>
  <si>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</si>
  <si>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</si>
  <si>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</si>
  <si>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</si>
  <si>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</si>
  <si>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</si>
  <si>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</si>
  <si>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</si>
  <si>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</si>
  <si>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</si>
  <si>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</si>
  <si>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</si>
  <si>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</si>
  <si>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</si>
  <si>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</si>
  <si>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</si>
  <si>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</si>
  <si>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</si>
  <si>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</si>
  <si>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</si>
  <si>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</si>
  <si>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</si>
  <si>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</si>
  <si>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</si>
  <si>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</si>
  <si>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</si>
  <si>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</si>
  <si>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</si>
  <si>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</si>
  <si>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</si>
  <si>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</si>
  <si>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</si>
  <si>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</si>
  <si>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</si>
  <si>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</si>
  <si>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</si>
  <si>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</si>
  <si>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</si>
  <si>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</si>
  <si>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</si>
  <si>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</si>
  <si>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</si>
  <si>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</si>
  <si>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</si>
  <si>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</si>
  <si>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</si>
  <si>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</si>
  <si>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</si>
  <si>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</si>
  <si>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</si>
  <si>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</si>
  <si>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</si>
  <si>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</si>
  <si>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</si>
  <si>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</si>
  <si>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</si>
  <si>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</si>
  <si>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</si>
  <si>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</si>
  <si>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</si>
  <si>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</si>
  <si>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</si>
  <si>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</si>
  <si>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</si>
  <si>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</si>
  <si>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</si>
  <si>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</si>
  <si>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</si>
  <si>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</si>
  <si>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</si>
  <si>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</si>
  <si>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</si>
  <si>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</si>
  <si>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</si>
  <si>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</si>
  <si>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</si>
  <si>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</si>
  <si>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</si>
  <si>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</si>
  <si>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</si>
  <si>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</si>
  <si>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</si>
  <si>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</si>
  <si>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</si>
  <si>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</si>
  <si>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</si>
  <si>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</si>
  <si>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</si>
  <si>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</si>
  <si>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</si>
  <si>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</si>
  <si>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</si>
  <si>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</si>
  <si>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</si>
  <si>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</si>
  <si>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</si>
  <si>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</si>
  <si>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</si>
  <si>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</si>
  <si>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</si>
  <si>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</si>
  <si>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</si>
  <si>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</si>
  <si>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</si>
  <si>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</si>
  <si>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</si>
  <si>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</si>
  <si>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</si>
  <si>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</si>
  <si>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</si>
  <si>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</si>
  <si>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</si>
  <si>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</si>
  <si>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</si>
  <si>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</si>
  <si>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</si>
  <si>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</si>
  <si>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</si>
  <si>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</si>
  <si>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</si>
  <si>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</si>
  <si>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</si>
  <si>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</si>
  <si>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</si>
  <si>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</si>
  <si>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</si>
  <si>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</si>
  <si>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</si>
  <si>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</si>
  <si>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</si>
  <si>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</si>
  <si>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</si>
  <si>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</si>
  <si>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</si>
  <si>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</si>
  <si>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</si>
  <si>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</si>
  <si>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</si>
  <si>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</si>
  <si>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</si>
  <si>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</si>
  <si>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</si>
  <si>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</si>
  <si>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</si>
  <si>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</si>
  <si>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</si>
  <si>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</si>
  <si>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</si>
  <si>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</si>
  <si>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</si>
  <si>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</si>
  <si>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</si>
  <si>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</si>
  <si>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</si>
  <si>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</si>
  <si>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</si>
  <si>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</si>
  <si>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</si>
  <si>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</si>
  <si>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</si>
  <si>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</si>
  <si>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</si>
  <si>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</si>
  <si>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</si>
  <si>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</si>
  <si>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</si>
  <si>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</si>
  <si>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</si>
  <si>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</si>
  <si>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</si>
  <si>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</si>
  <si>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</si>
  <si>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</si>
  <si>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</si>
  <si>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</si>
  <si>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</si>
  <si>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</si>
  <si>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</si>
  <si>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</si>
  <si>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</si>
  <si>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</si>
  <si>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</si>
  <si>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</si>
  <si>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</si>
  <si>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</si>
  <si>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</si>
  <si>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</si>
  <si>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</si>
  <si>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</si>
  <si>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</si>
  <si>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</si>
  <si>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</si>
  <si>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</si>
  <si>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</si>
  <si>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</si>
  <si>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</si>
  <si>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</si>
  <si>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</si>
  <si>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</si>
  <si>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</si>
  <si>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</si>
  <si>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</si>
  <si>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</si>
  <si>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</si>
  <si>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</si>
  <si>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</si>
  <si>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</si>
  <si>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</si>
  <si>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</si>
  <si>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</si>
  <si>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</si>
  <si>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</si>
  <si>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</si>
  <si>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</si>
  <si>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</si>
  <si>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</si>
  <si>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</si>
  <si>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</si>
  <si>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</si>
  <si>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</si>
  <si>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</si>
  <si>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</si>
  <si>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</si>
  <si>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</si>
  <si>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</si>
  <si>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</si>
  <si>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</si>
  <si>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</si>
  <si>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</si>
  <si>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</si>
  <si>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</si>
  <si>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</si>
  <si>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</si>
  <si>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</si>
  <si>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</si>
  <si>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</si>
  <si>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</si>
  <si>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</si>
  <si>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</si>
  <si>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</si>
  <si>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</si>
  <si>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</si>
  <si>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</si>
  <si>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</si>
  <si>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</si>
  <si>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</si>
  <si>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</si>
  <si>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</si>
  <si>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</si>
  <si>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</si>
  <si>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</si>
  <si>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</si>
  <si>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</si>
  <si>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</si>
  <si>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</si>
  <si>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</si>
  <si>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</si>
  <si>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</si>
  <si>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</si>
  <si>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</si>
  <si>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</si>
  <si>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</si>
  <si>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</si>
  <si>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</si>
  <si>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</si>
  <si>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</si>
  <si>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</si>
  <si>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</si>
  <si>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</si>
  <si>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</si>
  <si>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</si>
  <si>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</si>
  <si>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</si>
  <si>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</si>
  <si>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</si>
  <si>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</si>
  <si>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</si>
  <si>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</si>
  <si>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</si>
  <si>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</si>
  <si>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</si>
  <si>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</si>
  <si>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</si>
  <si>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</si>
  <si>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</si>
  <si>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</si>
  <si>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</si>
  <si>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</si>
  <si>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</si>
  <si>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</si>
  <si>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</si>
  <si>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</si>
  <si>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</si>
  <si>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</si>
  <si>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</si>
  <si>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</si>
  <si>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</si>
  <si>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</si>
  <si>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</si>
  <si>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</si>
  <si>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</si>
  <si>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</si>
  <si>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</si>
  <si>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</si>
  <si>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</si>
  <si>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</si>
  <si>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</si>
  <si>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</si>
  <si>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</si>
  <si>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</si>
  <si>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</si>
  <si>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</si>
  <si>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</si>
  <si>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</si>
  <si>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</si>
  <si>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</si>
  <si>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</si>
  <si>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</si>
  <si>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</si>
  <si>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</si>
  <si>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</si>
  <si>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</si>
  <si>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</si>
  <si>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</si>
  <si>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</si>
  <si>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</si>
  <si>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</si>
  <si>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</si>
  <si>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</si>
  <si>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</si>
  <si>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</si>
  <si>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</si>
  <si>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</si>
  <si>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</si>
  <si>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</si>
  <si>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</si>
  <si>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</si>
  <si>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</si>
  <si>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</si>
  <si>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</si>
  <si>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</si>
  <si>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</si>
  <si>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</si>
  <si>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</si>
  <si>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</si>
  <si>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</si>
  <si>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</si>
  <si>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</si>
  <si>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</si>
  <si>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</si>
  <si>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</si>
  <si>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</si>
  <si>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</si>
  <si>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</si>
  <si>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</si>
  <si>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</si>
  <si>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</si>
  <si>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</si>
  <si>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</si>
  <si>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</si>
  <si>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</si>
  <si>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</si>
  <si>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</si>
  <si>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</si>
  <si>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</si>
  <si>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</si>
  <si>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</si>
  <si>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</si>
  <si>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</si>
  <si>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</si>
  <si>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</si>
  <si>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</si>
  <si>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</si>
  <si>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</si>
  <si>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</si>
  <si>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</si>
  <si>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</si>
  <si>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</si>
  <si>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</si>
  <si>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</si>
  <si>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</si>
  <si>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</si>
  <si>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</si>
  <si>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</si>
  <si>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</si>
  <si>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</si>
  <si>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</si>
  <si>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</si>
  <si>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</si>
  <si>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</si>
  <si>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</si>
  <si>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</si>
  <si>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</si>
  <si>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</si>
  <si>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</si>
  <si>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</si>
  <si>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</si>
  <si>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</si>
  <si>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</si>
  <si>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</si>
  <si>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</si>
  <si>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</si>
  <si>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</si>
  <si>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</si>
  <si>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</si>
  <si>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</si>
  <si>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</si>
  <si>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</si>
  <si>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</si>
  <si>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</si>
  <si>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</si>
  <si>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</si>
  <si>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</si>
  <si>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</si>
  <si>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</si>
  <si>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</si>
  <si>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</si>
  <si>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</si>
  <si>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</si>
  <si>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</si>
  <si>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</si>
  <si>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</si>
  <si>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</si>
  <si>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</si>
  <si>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</si>
  <si>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</si>
  <si>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</si>
  <si>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</si>
  <si>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</si>
  <si>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</si>
  <si>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</si>
  <si>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</si>
  <si>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</si>
  <si>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</si>
  <si>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</si>
  <si>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</si>
  <si>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</si>
  <si>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</si>
  <si>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</si>
  <si>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</si>
  <si>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</si>
  <si>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</si>
  <si>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</si>
  <si>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</si>
  <si>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</si>
  <si>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</si>
  <si>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</si>
  <si>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</si>
  <si>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</si>
  <si>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</si>
  <si>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</si>
  <si>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</si>
  <si>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</si>
  <si>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</si>
  <si>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</si>
  <si>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</si>
  <si>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</si>
  <si>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</si>
  <si>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</si>
  <si>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</si>
  <si>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</si>
  <si>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</si>
  <si>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</si>
  <si>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</si>
  <si>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</si>
  <si>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</si>
  <si>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</si>
  <si>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</si>
  <si>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</si>
  <si>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</si>
  <si>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</si>
  <si>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</si>
  <si>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</si>
  <si>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</si>
  <si>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</si>
  <si>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</si>
  <si>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</si>
  <si>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</si>
  <si>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</si>
  <si>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</si>
  <si>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</si>
  <si>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</si>
  <si>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</si>
  <si>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</si>
  <si>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</si>
  <si>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</si>
  <si>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</si>
  <si>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</si>
  <si>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</si>
  <si>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</si>
  <si>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</si>
  <si>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</si>
  <si>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</si>
  <si>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</si>
  <si>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</si>
  <si>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</si>
  <si>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</si>
  <si>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</si>
  <si>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</si>
  <si>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</si>
  <si>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</si>
  <si>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</si>
  <si>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</si>
  <si>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</si>
  <si>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</si>
  <si>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</si>
  <si>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</si>
  <si>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</si>
  <si>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</si>
  <si>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</si>
  <si>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</si>
  <si>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</si>
  <si>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</si>
  <si>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</si>
  <si>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</si>
  <si>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</si>
  <si>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</si>
  <si>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</si>
  <si>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</si>
  <si>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</si>
  <si>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</si>
  <si>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</si>
  <si>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</si>
  <si>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</si>
  <si>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</si>
  <si>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</si>
  <si>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</si>
  <si>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</si>
  <si>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</si>
  <si>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</si>
  <si>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</si>
  <si>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</si>
  <si>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</si>
  <si>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</si>
  <si>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</si>
  <si>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</si>
  <si>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</si>
  <si>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</si>
  <si>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</si>
  <si>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</si>
  <si>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</si>
  <si>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</si>
  <si>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</si>
  <si>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</si>
  <si>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</si>
  <si>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</si>
  <si>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</si>
  <si>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</si>
  <si>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</si>
  <si>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</si>
  <si>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</si>
  <si>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</si>
  <si>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</si>
  <si>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</si>
  <si>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</si>
  <si>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</si>
  <si>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</si>
  <si>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</si>
  <si>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</si>
  <si>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</si>
  <si>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</si>
  <si>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</si>
  <si>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</si>
  <si>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</si>
  <si>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</si>
  <si>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</si>
  <si>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</si>
  <si>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</si>
  <si>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</si>
  <si>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</si>
  <si>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</si>
  <si>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</si>
  <si>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</si>
  <si>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</si>
  <si>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</si>
  <si>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</si>
  <si>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</si>
  <si>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</si>
  <si>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</si>
  <si>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</si>
  <si>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</si>
  <si>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</si>
  <si>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</si>
  <si>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</si>
  <si>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</si>
  <si>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</si>
  <si>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</si>
  <si>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</si>
  <si>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</si>
  <si>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</si>
  <si>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</si>
  <si>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</si>
  <si>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</si>
  <si>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</si>
  <si>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</si>
  <si>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</si>
  <si>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</si>
  <si>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</si>
  <si>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</si>
  <si>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</si>
  <si>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</si>
  <si>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</si>
  <si>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</si>
  <si>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</si>
  <si>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</si>
  <si>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</si>
  <si>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</si>
  <si>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</si>
  <si>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</si>
  <si>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</si>
  <si>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</si>
  <si>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</si>
  <si>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</si>
  <si>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</si>
  <si>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</si>
  <si>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</si>
  <si>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</si>
  <si>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</si>
  <si>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</si>
  <si>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</si>
  <si>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</si>
  <si>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</si>
  <si>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</si>
  <si>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</si>
  <si>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</si>
  <si>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</si>
  <si>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</si>
  <si>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</si>
  <si>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</si>
  <si>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</si>
  <si>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</si>
  <si>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</si>
  <si>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</si>
  <si>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</si>
  <si>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</si>
  <si>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</si>
  <si>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</si>
  <si>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</si>
  <si>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</si>
  <si>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</si>
  <si>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</si>
  <si>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</si>
  <si>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</si>
  <si>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</si>
  <si>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</si>
  <si>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</si>
  <si>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</si>
  <si>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</si>
  <si>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</si>
  <si>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</si>
  <si>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</si>
  <si>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</si>
  <si>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</si>
  <si>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</si>
  <si>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</si>
  <si>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</si>
  <si>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</si>
  <si>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</si>
  <si>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</si>
  <si>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</si>
  <si>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</si>
  <si>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</si>
  <si>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</si>
  <si>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</si>
  <si>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</si>
  <si>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</si>
  <si>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</si>
  <si>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</si>
  <si>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</si>
  <si>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</si>
  <si>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</si>
  <si>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</si>
  <si>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</si>
  <si>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</si>
  <si>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</si>
  <si>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</si>
  <si>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</si>
  <si>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</si>
  <si>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</si>
  <si>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</si>
  <si>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</si>
  <si>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</si>
  <si>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</si>
  <si>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</si>
  <si>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</si>
  <si>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</si>
  <si>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</si>
  <si>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</si>
  <si>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</si>
  <si>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</si>
  <si>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</si>
  <si>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</si>
  <si>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</si>
  <si>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</si>
  <si>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</si>
  <si>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</si>
  <si>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</si>
  <si>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</si>
  <si>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</si>
  <si>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</si>
  <si>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</si>
  <si>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</si>
  <si>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</si>
  <si>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</si>
  <si>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</si>
  <si>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</si>
  <si>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</si>
  <si>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</si>
  <si>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</si>
  <si>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</si>
  <si>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</si>
  <si>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</si>
  <si>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</si>
  <si>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</si>
  <si>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</si>
  <si>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</si>
  <si>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</si>
  <si>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</si>
  <si>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</si>
  <si>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</si>
  <si>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</si>
  <si>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</si>
  <si>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</si>
  <si>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</si>
  <si>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</si>
  <si>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</si>
  <si>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</si>
  <si>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</si>
  <si>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</si>
  <si>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</si>
  <si>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</si>
  <si>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</si>
  <si>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</si>
  <si>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</si>
  <si>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</si>
  <si>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</si>
  <si>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</si>
  <si>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</si>
  <si>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</si>
  <si>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</si>
  <si>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</si>
  <si>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</si>
  <si>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</si>
  <si>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</si>
  <si>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</si>
  <si>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</si>
  <si>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</si>
  <si>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</si>
  <si>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</si>
  <si>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</si>
  <si>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</si>
  <si>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</si>
  <si>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</si>
  <si>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</si>
  <si>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</si>
  <si>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</si>
  <si>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</si>
  <si>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</si>
  <si>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</si>
  <si>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</si>
  <si>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</si>
  <si>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</si>
  <si>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</si>
  <si>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</si>
  <si>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</si>
  <si>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</si>
  <si>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</si>
  <si>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</si>
  <si>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</si>
  <si>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</si>
  <si>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</si>
  <si>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</si>
  <si>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</si>
  <si>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</si>
  <si>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</si>
  <si>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</si>
  <si>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</si>
  <si>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</si>
  <si>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</si>
  <si>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</si>
  <si>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</si>
  <si>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</si>
  <si>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</si>
  <si>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</si>
  <si>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</si>
  <si>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</si>
  <si>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</si>
  <si>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</si>
  <si>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</si>
  <si>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</si>
  <si>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</si>
  <si>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</si>
  <si>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</si>
  <si>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</si>
  <si>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</si>
  <si>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</si>
  <si>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</si>
  <si>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</si>
  <si>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</si>
  <si>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</si>
  <si>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</si>
  <si>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</si>
  <si>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</si>
  <si>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</si>
  <si>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</si>
  <si>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</si>
  <si>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</si>
  <si>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</si>
  <si>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</si>
  <si>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</si>
  <si>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</si>
  <si>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</si>
  <si>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</si>
  <si>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</si>
  <si>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</si>
  <si>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</si>
  <si>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</si>
  <si>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</si>
  <si>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</si>
  <si>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</si>
  <si>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</si>
  <si>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</si>
  <si>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</si>
  <si>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</si>
  <si>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</si>
  <si>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</si>
  <si>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</si>
  <si>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</si>
  <si>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</si>
  <si>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</si>
  <si>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</si>
  <si>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</si>
  <si>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</si>
  <si>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</si>
  <si>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</si>
  <si>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</si>
  <si>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</si>
  <si>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</si>
  <si>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</si>
  <si>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</si>
  <si>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</si>
  <si>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</si>
  <si>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</si>
  <si>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</si>
  <si>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</si>
  <si>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</si>
  <si>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</si>
  <si>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</si>
  <si>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</si>
  <si>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</si>
  <si>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</si>
  <si>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</si>
  <si>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</si>
  <si>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</si>
  <si>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</si>
  <si>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</si>
  <si>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</si>
  <si>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</si>
  <si>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</si>
  <si>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</si>
  <si>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</si>
  <si>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</si>
  <si>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</si>
  <si>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</si>
  <si>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</si>
  <si>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</si>
  <si>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</si>
  <si>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</si>
  <si>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</si>
  <si>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</si>
  <si>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</si>
  <si>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</si>
  <si>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</si>
  <si>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</si>
  <si>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</si>
  <si>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</si>
  <si>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</si>
  <si>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</si>
  <si>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</si>
  <si>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</si>
  <si>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</si>
  <si>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</si>
  <si>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</si>
  <si>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</si>
  <si>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</si>
  <si>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</si>
  <si>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</si>
  <si>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</si>
  <si>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</si>
  <si>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</si>
  <si>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</si>
  <si>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</si>
  <si>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</si>
  <si>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</si>
  <si>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</si>
  <si>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</si>
  <si>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</si>
  <si>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</si>
  <si>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</si>
  <si>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</si>
  <si>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</si>
  <si>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</si>
  <si>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</si>
  <si>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</si>
  <si>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</si>
  <si>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</si>
  <si>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</si>
  <si>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</si>
  <si>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</si>
  <si>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</si>
  <si>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</si>
  <si>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</si>
  <si>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</si>
  <si>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</si>
  <si>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</si>
  <si>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</si>
  <si>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</si>
  <si>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</si>
  <si>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</si>
  <si>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</si>
  <si>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</si>
  <si>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</si>
  <si>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</si>
  <si>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</si>
  <si>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</si>
  <si>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</si>
  <si>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</si>
  <si>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</si>
  <si>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</si>
  <si>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</si>
  <si>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</si>
  <si>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</si>
  <si>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</si>
  <si>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</si>
  <si>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</si>
  <si>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</si>
  <si>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</si>
  <si>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</si>
  <si>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</si>
  <si>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</si>
  <si>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</si>
  <si>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</si>
  <si>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</si>
  <si>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</si>
  <si>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</si>
  <si>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</si>
  <si>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</si>
  <si>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</si>
  <si>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</si>
  <si>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</si>
  <si>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</si>
  <si>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</si>
  <si>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</si>
  <si>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</si>
  <si>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</si>
  <si>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</si>
  <si>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</si>
  <si>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</si>
  <si>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</si>
  <si>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</si>
  <si>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</si>
  <si>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</si>
  <si>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</si>
  <si>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</si>
  <si>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</si>
  <si>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</si>
  <si>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</si>
  <si>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</si>
  <si>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</si>
  <si>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</si>
  <si>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</si>
  <si>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</si>
  <si>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</si>
  <si>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</si>
  <si>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</si>
  <si>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</si>
  <si>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</si>
  <si>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</si>
  <si>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</si>
  <si>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</si>
  <si>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</si>
  <si>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</si>
  <si>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</si>
  <si>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</si>
  <si>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</si>
  <si>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</si>
  <si>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</si>
  <si>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</si>
  <si>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</si>
  <si>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</si>
  <si>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</si>
  <si>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</si>
  <si>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</si>
  <si>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</si>
  <si>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</si>
  <si>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</si>
  <si>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</si>
  <si>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</si>
  <si>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</si>
  <si>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</si>
  <si>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</si>
  <si>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</si>
  <si>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</si>
  <si>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</si>
  <si>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</si>
  <si>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</si>
  <si>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</si>
  <si>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</si>
  <si>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</si>
  <si>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</si>
  <si>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</si>
  <si>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</si>
  <si>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</si>
  <si>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</si>
  <si>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</si>
  <si>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</si>
  <si>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</si>
  <si>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</si>
  <si>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</si>
  <si>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</si>
  <si>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</si>
  <si>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</si>
  <si>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</si>
  <si>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</si>
  <si>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</si>
  <si>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</si>
  <si>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</si>
  <si>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</si>
  <si>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</si>
  <si>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</si>
  <si>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</si>
  <si>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</si>
  <si>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</si>
  <si>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</si>
  <si>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</si>
  <si>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</si>
  <si>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</si>
  <si>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</si>
  <si>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</si>
  <si>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</si>
  <si>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</si>
  <si>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</si>
  <si>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</si>
  <si>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</si>
  <si>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</si>
  <si>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</si>
  <si>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</si>
  <si>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</si>
  <si>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</si>
  <si>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</si>
  <si>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</si>
  <si>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</si>
  <si>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</si>
  <si>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</si>
  <si>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</si>
  <si>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</si>
  <si>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</si>
  <si>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</si>
  <si>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</si>
  <si>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</si>
  <si>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</si>
  <si>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</si>
  <si>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</si>
  <si>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</si>
  <si>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</si>
  <si>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</si>
  <si>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</si>
  <si>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</si>
  <si>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</si>
  <si>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</si>
  <si>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</si>
  <si>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</si>
  <si>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</si>
  <si>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</si>
  <si>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</si>
  <si>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</si>
  <si>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</si>
  <si>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</si>
  <si>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</si>
  <si>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</si>
  <si>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</si>
  <si>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</si>
  <si>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</si>
  <si>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</si>
  <si>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</si>
  <si>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</si>
  <si>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</si>
  <si>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</si>
  <si>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</si>
  <si>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</si>
  <si>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</si>
  <si>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</si>
  <si>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</si>
  <si>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</si>
  <si>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</si>
  <si>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</si>
  <si>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</si>
  <si>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</si>
  <si>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</si>
  <si>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</si>
  <si>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</si>
  <si>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</si>
  <si>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</si>
  <si>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</si>
  <si>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</si>
  <si>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</si>
  <si>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</si>
  <si>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</si>
  <si>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</si>
  <si>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</si>
  <si>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</si>
  <si>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</si>
  <si>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</si>
  <si>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</si>
  <si>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</si>
  <si>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</si>
  <si>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</si>
  <si>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</si>
  <si>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</si>
  <si>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</si>
  <si>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</si>
  <si>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</si>
  <si>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</si>
  <si>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</si>
  <si>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</si>
  <si>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</si>
  <si>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</si>
  <si>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</si>
  <si>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</si>
  <si>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</si>
  <si>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</si>
  <si>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</si>
  <si>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</si>
  <si>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</si>
  <si>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</si>
  <si>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</si>
  <si>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</si>
  <si>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</si>
  <si>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</si>
  <si>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</si>
  <si>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</si>
  <si>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</si>
  <si>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</si>
  <si>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</si>
  <si>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</si>
  <si>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</si>
  <si>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</si>
  <si>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</si>
  <si>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</si>
  <si>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</si>
  <si>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</si>
  <si>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</si>
  <si>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</si>
  <si>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</si>
  <si>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</si>
  <si>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</si>
  <si>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</si>
  <si>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</si>
  <si>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</si>
  <si>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</si>
  <si>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</si>
  <si>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</si>
  <si>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</si>
  <si>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</si>
  <si>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</si>
  <si>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</si>
  <si>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</si>
  <si>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</si>
  <si>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</si>
  <si>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</si>
  <si>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</si>
  <si>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</si>
  <si>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</si>
  <si>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</si>
  <si>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</si>
  <si>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</si>
  <si>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</si>
  <si>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</si>
  <si>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</si>
  <si>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</si>
  <si>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</si>
  <si>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</si>
  <si>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</si>
  <si>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</si>
  <si>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</si>
  <si>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</si>
  <si>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</si>
  <si>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</si>
  <si>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</si>
  <si>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</si>
  <si>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</si>
  <si>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</si>
  <si>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</si>
  <si>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</si>
  <si>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</si>
  <si>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</si>
  <si>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</si>
  <si>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</si>
  <si>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</si>
  <si>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</si>
  <si>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</si>
  <si>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</si>
  <si>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</si>
  <si>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</si>
  <si>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</si>
  <si>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</si>
  <si>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</si>
  <si>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</si>
  <si>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</si>
  <si>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</si>
  <si>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</si>
  <si>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</si>
  <si>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</si>
  <si>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</si>
  <si>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</si>
  <si>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</si>
  <si>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</si>
  <si>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</si>
  <si>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</si>
  <si>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</si>
  <si>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</si>
  <si>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</si>
  <si>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</si>
  <si>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</si>
  <si>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</si>
  <si>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</si>
  <si>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</si>
  <si>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</si>
  <si>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</si>
  <si>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</si>
  <si>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</si>
  <si>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</si>
  <si>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</si>
  <si>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</si>
  <si>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</si>
  <si>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</si>
  <si>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</si>
  <si>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</si>
  <si>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</si>
  <si>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</si>
  <si>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</si>
  <si>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</si>
  <si>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</si>
  <si>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</si>
  <si>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</si>
  <si>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</si>
  <si>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</si>
  <si>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</si>
  <si>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</si>
  <si>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</si>
  <si>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</si>
  <si>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</si>
  <si>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</si>
  <si>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</si>
  <si>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</si>
  <si>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</si>
  <si>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</si>
  <si>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</si>
  <si>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</si>
  <si>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</si>
  <si>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</si>
  <si>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</si>
  <si>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</si>
  <si>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</si>
  <si>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</si>
  <si>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</si>
  <si>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</si>
  <si>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</si>
  <si>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</si>
  <si>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</si>
  <si>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</si>
  <si>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</si>
  <si>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</si>
  <si>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</si>
  <si>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</si>
  <si>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</si>
  <si>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</si>
  <si>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</si>
  <si>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</si>
  <si>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</si>
  <si>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</si>
  <si>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</si>
  <si>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</si>
  <si>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</si>
  <si>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</si>
  <si>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</si>
  <si>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</si>
  <si>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</si>
  <si>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</si>
  <si>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</si>
  <si>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</si>
  <si>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</si>
  <si>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</si>
  <si>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</si>
  <si>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</si>
  <si>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</si>
  <si>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</si>
  <si>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</si>
  <si>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</si>
  <si>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</si>
  <si>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</si>
  <si>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</si>
  <si>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</si>
  <si>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</si>
  <si>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</si>
  <si>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</si>
  <si>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</si>
  <si>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</si>
  <si>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</si>
  <si>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</si>
  <si>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</si>
  <si>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</si>
  <si>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</si>
  <si>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</si>
  <si>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</si>
  <si>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</si>
  <si>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</si>
  <si>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</si>
  <si>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</si>
  <si>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</si>
  <si>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</si>
  <si>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</si>
  <si>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</si>
  <si>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</si>
  <si>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</si>
  <si>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</si>
  <si>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</si>
  <si>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</si>
  <si>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</si>
  <si>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</si>
  <si>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</si>
  <si>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</si>
  <si>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</si>
  <si>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</si>
  <si>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</si>
  <si>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</si>
  <si>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</si>
  <si>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</si>
  <si>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</si>
  <si>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</si>
  <si>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</si>
  <si>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</si>
  <si>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</si>
  <si>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</si>
  <si>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</si>
  <si>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</si>
  <si>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</si>
  <si>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</si>
  <si>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</si>
  <si>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</si>
  <si>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</si>
  <si>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</si>
  <si>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</si>
  <si>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</si>
  <si>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</si>
  <si>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</si>
  <si>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</si>
  <si>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</si>
  <si>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</si>
  <si>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</si>
  <si>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</si>
  <si>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</si>
  <si>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</si>
  <si>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</si>
  <si>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</si>
  <si>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</si>
  <si>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</si>
  <si>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</si>
  <si>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</si>
  <si>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</si>
  <si>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</si>
  <si>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</si>
  <si>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</si>
  <si>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</si>
  <si>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</si>
  <si>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</si>
  <si>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</si>
  <si>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</si>
  <si>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</si>
  <si>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</si>
  <si>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</si>
  <si>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</si>
  <si>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</si>
  <si>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</si>
  <si>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</si>
  <si>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</si>
  <si>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</si>
  <si>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</si>
  <si>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</si>
  <si>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</si>
  <si>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</si>
  <si>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</si>
  <si>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</si>
  <si>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</si>
  <si>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</si>
  <si>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</si>
  <si>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</si>
  <si>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</si>
  <si>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</si>
  <si>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</si>
  <si>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</si>
  <si>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</si>
  <si>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</si>
  <si>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</si>
  <si>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</si>
  <si>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</si>
  <si>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</si>
  <si>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</si>
  <si>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</si>
  <si>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</si>
  <si>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</si>
  <si>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</si>
  <si>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</si>
  <si>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</si>
  <si>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</si>
  <si>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</si>
  <si>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</si>
  <si>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</si>
  <si>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</si>
  <si>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</si>
  <si>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</si>
  <si>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</si>
  <si>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</si>
  <si>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</si>
  <si>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</si>
  <si>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</si>
  <si>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</si>
  <si>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</si>
  <si>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</si>
  <si>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</si>
  <si>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</si>
  <si>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</si>
  <si>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</si>
  <si>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</si>
  <si>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</si>
  <si>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</si>
  <si>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</si>
  <si>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</si>
  <si>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</si>
  <si>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</si>
  <si>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</si>
  <si>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</si>
  <si>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</si>
  <si>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</si>
  <si>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</si>
  <si>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</si>
  <si>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</si>
  <si>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</si>
  <si>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</si>
  <si>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</si>
  <si>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</si>
  <si>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</si>
  <si>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</si>
  <si>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</si>
  <si>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</si>
  <si>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</si>
  <si>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</si>
  <si>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</si>
  <si>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</si>
  <si>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</si>
  <si>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</si>
  <si>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</si>
  <si>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</si>
  <si>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</si>
  <si>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</si>
  <si>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</si>
  <si>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</si>
  <si>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</si>
  <si>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</si>
  <si>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</si>
  <si>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</si>
  <si>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</si>
  <si>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</si>
  <si>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</si>
  <si>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</si>
  <si>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</si>
  <si>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</si>
  <si>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</si>
  <si>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</si>
  <si>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</si>
  <si>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</si>
  <si>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</si>
  <si>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</si>
  <si>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</si>
  <si>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</si>
  <si>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</si>
  <si>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</si>
  <si>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</si>
  <si>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</si>
  <si>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</si>
  <si>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</si>
  <si>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</si>
  <si>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</si>
  <si>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</si>
  <si>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</si>
  <si>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</si>
  <si>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</si>
  <si>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</si>
  <si>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</si>
  <si>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</si>
  <si>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</si>
  <si>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</si>
  <si>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</si>
  <si>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</si>
  <si>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</si>
  <si>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</si>
  <si>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</si>
  <si>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</si>
  <si>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</si>
  <si>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</si>
  <si>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</si>
  <si>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</si>
  <si>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</si>
  <si>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</si>
  <si>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</si>
  <si>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</si>
  <si>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</si>
  <si>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</si>
  <si>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</si>
  <si>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</si>
  <si>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</si>
  <si>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</si>
  <si>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</si>
  <si>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</si>
  <si>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</si>
  <si>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</si>
  <si>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</si>
  <si>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</si>
  <si>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</si>
  <si>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</si>
  <si>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</si>
  <si>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</si>
  <si>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</si>
  <si>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</si>
  <si>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</si>
  <si>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</si>
  <si>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</si>
  <si>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</si>
  <si>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</si>
  <si>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</si>
  <si>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</si>
  <si>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</si>
  <si>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</si>
  <si>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</si>
  <si>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</si>
  <si>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</si>
  <si>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</si>
  <si>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</si>
  <si>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</si>
  <si>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</si>
  <si>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</si>
  <si>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</si>
  <si>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</si>
  <si>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</si>
  <si>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</si>
  <si>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</si>
  <si>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</si>
  <si>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</si>
  <si>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</si>
  <si>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</si>
  <si>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</si>
  <si>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</si>
  <si>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</si>
  <si>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</si>
  <si>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</si>
  <si>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</si>
  <si>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</si>
  <si>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</si>
  <si>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</si>
  <si>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</si>
  <si>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</si>
  <si>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</si>
  <si>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</si>
  <si>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</si>
  <si>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</si>
  <si>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</si>
  <si>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</si>
  <si>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</si>
  <si>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</si>
  <si>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</si>
  <si>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</si>
  <si>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</si>
  <si>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</si>
  <si>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</si>
  <si>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</si>
  <si>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</si>
  <si>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</si>
  <si>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</si>
  <si>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</si>
  <si>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</si>
  <si>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</si>
  <si>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</si>
  <si>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</si>
  <si>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</si>
  <si>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</si>
  <si>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</si>
  <si>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</si>
  <si>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</si>
  <si>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</si>
  <si>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</si>
  <si>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</si>
  <si>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</si>
  <si>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</si>
  <si>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</si>
  <si>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</si>
  <si>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</si>
  <si>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</si>
  <si>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</si>
  <si>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</si>
  <si>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</si>
  <si>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</si>
  <si>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</si>
  <si>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</si>
  <si>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</si>
  <si>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</si>
  <si>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</si>
  <si>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</si>
  <si>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</si>
  <si>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</si>
  <si>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</si>
  <si>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</si>
  <si>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</si>
  <si>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</si>
  <si>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</si>
  <si>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</si>
  <si>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</si>
  <si>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</si>
  <si>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</si>
  <si>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</si>
  <si>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</si>
  <si>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</si>
  <si>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</si>
  <si>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</si>
  <si>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</si>
  <si>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</si>
  <si>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</si>
  <si>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</si>
  <si>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</si>
  <si>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</si>
  <si>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</si>
  <si>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</si>
  <si>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</si>
  <si>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</si>
  <si>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</si>
  <si>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</si>
  <si>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</si>
  <si>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</si>
  <si>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</si>
  <si>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</si>
  <si>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</si>
  <si>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</si>
  <si>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</si>
  <si>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</si>
  <si>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</si>
  <si>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</si>
  <si>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</si>
  <si>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</si>
  <si>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</si>
  <si>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</si>
  <si>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</si>
  <si>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</si>
  <si>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</si>
  <si>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</si>
  <si>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</si>
  <si>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</si>
  <si>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</si>
  <si>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</si>
  <si>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</si>
  <si>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</si>
  <si>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</si>
  <si>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</si>
  <si>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</si>
  <si>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</si>
  <si>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</si>
  <si>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</si>
  <si>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</si>
  <si>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</si>
  <si>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</si>
  <si>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</si>
  <si>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</si>
  <si>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</si>
  <si>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</si>
  <si>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</si>
  <si>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</si>
  <si>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</si>
  <si>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</si>
  <si>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</si>
  <si>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</si>
  <si>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</si>
  <si>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</si>
  <si>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</si>
  <si>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</si>
  <si>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</si>
  <si>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</si>
  <si>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</si>
  <si>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</si>
  <si>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</si>
  <si>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</si>
  <si>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</si>
  <si>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</si>
  <si>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</si>
  <si>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</si>
  <si>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</si>
  <si>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</si>
  <si>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</si>
  <si>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</si>
  <si>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</si>
  <si>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</si>
  <si>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</si>
  <si>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</si>
  <si>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</si>
  <si>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</si>
  <si>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</si>
  <si>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</si>
  <si>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</si>
  <si>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</si>
  <si>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</si>
  <si>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</si>
  <si>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</si>
  <si>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</si>
  <si>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</si>
  <si>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</si>
  <si>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</si>
  <si>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</si>
  <si>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</si>
  <si>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</si>
  <si>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</si>
  <si>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</si>
  <si>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</si>
  <si>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</si>
  <si>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</si>
  <si>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</si>
  <si>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</si>
  <si>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</si>
  <si>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</si>
  <si>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</si>
  <si>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</si>
  <si>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</si>
  <si>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</si>
  <si>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</si>
  <si>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</si>
  <si>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</si>
  <si>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</si>
  <si>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</si>
  <si>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</si>
  <si>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</si>
  <si>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</si>
  <si>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</si>
  <si>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</si>
  <si>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</si>
  <si>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</si>
  <si>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</si>
  <si>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</si>
  <si>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</si>
  <si>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</si>
  <si>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</si>
  <si>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</si>
  <si>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</si>
  <si>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</si>
  <si>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</si>
  <si>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</si>
  <si>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</si>
  <si>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</si>
  <si>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</si>
  <si>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</si>
  <si>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</si>
  <si>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</si>
  <si>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</si>
  <si>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</si>
  <si>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</si>
  <si>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</si>
  <si>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</si>
  <si>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</si>
  <si>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</si>
  <si>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</si>
  <si>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</si>
  <si>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</si>
  <si>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</si>
  <si>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</si>
  <si>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</si>
  <si>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</si>
  <si>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</si>
  <si>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</si>
  <si>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</si>
  <si>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</si>
  <si>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</si>
  <si>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</si>
  <si>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</si>
  <si>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</si>
  <si>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</si>
  <si>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</si>
  <si>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</si>
  <si>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</si>
  <si>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</si>
  <si>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</si>
  <si>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</si>
  <si>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</si>
  <si>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</si>
  <si>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</si>
  <si>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</si>
  <si>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</si>
  <si>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</si>
  <si>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</si>
  <si>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</si>
  <si>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</si>
  <si>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</si>
  <si>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</si>
  <si>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</si>
  <si>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</si>
  <si>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</si>
  <si>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</si>
  <si>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</si>
  <si>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</si>
  <si>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</si>
  <si>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</si>
  <si>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</si>
  <si>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</si>
  <si>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</si>
  <si>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</si>
  <si>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</si>
  <si>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</si>
  <si>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</si>
  <si>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</si>
  <si>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</si>
  <si>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</si>
  <si>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</si>
  <si>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</si>
  <si>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</si>
  <si>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</si>
  <si>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</si>
  <si>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</si>
  <si>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</si>
  <si>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</si>
  <si>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</si>
  <si>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</si>
  <si>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</si>
  <si>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</si>
  <si>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</si>
  <si>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</si>
  <si>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</si>
  <si>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</si>
  <si>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</si>
  <si>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</si>
  <si>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</si>
  <si>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</si>
  <si>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</si>
  <si>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</si>
  <si>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</si>
  <si>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</si>
  <si>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</si>
  <si>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</si>
  <si>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</si>
  <si>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</si>
  <si>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</si>
  <si>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</si>
  <si>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</si>
  <si>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</si>
  <si>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</si>
  <si>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</si>
  <si>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</si>
  <si>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</si>
  <si>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</si>
  <si>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</si>
  <si>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</si>
  <si>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</si>
  <si>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</si>
  <si>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</si>
  <si>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</si>
  <si>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</si>
  <si>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</si>
  <si>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</si>
  <si>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</si>
  <si>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</si>
  <si>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</si>
  <si>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</si>
  <si>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</si>
  <si>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</si>
  <si>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</si>
  <si>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</si>
  <si>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</si>
  <si>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</si>
  <si>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</si>
  <si>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</si>
  <si>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</si>
  <si>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</si>
  <si>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</si>
  <si>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</si>
  <si>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</si>
  <si>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</si>
  <si>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</si>
  <si>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</si>
  <si>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</si>
  <si>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</si>
  <si>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</si>
  <si>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</si>
  <si>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</si>
  <si>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</si>
  <si>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</si>
  <si>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</si>
  <si>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</si>
  <si>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</si>
  <si>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</si>
  <si>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</si>
  <si>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</si>
  <si>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</si>
  <si>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</si>
  <si>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</si>
  <si>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</si>
  <si>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</si>
  <si>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</si>
  <si>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</si>
  <si>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</si>
  <si>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</si>
  <si>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</si>
  <si>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</si>
  <si>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</si>
  <si>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</si>
  <si>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</si>
  <si>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</si>
  <si>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</si>
  <si>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</si>
  <si>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</si>
  <si>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</si>
  <si>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</si>
  <si>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</si>
  <si>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</si>
  <si>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</si>
  <si>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</si>
  <si>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</si>
  <si>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</si>
  <si>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</si>
  <si>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</si>
  <si>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</si>
  <si>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</si>
  <si>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</si>
  <si>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</si>
  <si>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</si>
  <si>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</si>
  <si>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</si>
  <si>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</si>
  <si>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</si>
  <si>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</si>
  <si>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</si>
  <si>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</si>
  <si>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</si>
  <si>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</si>
  <si>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</si>
  <si>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</si>
  <si>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</si>
  <si>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</si>
  <si>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</si>
  <si>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</si>
  <si>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</si>
  <si>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</si>
  <si>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</si>
  <si>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</si>
  <si>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</si>
  <si>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</si>
  <si>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</si>
  <si>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</si>
  <si>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</si>
  <si>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</si>
  <si>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</si>
  <si>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</si>
  <si>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</si>
  <si>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</si>
  <si>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</si>
  <si>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</si>
  <si>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</si>
  <si>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</si>
  <si>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</si>
  <si>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</si>
  <si>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</si>
  <si>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</si>
  <si>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</si>
  <si>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</si>
  <si>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</si>
  <si>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</si>
  <si>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</si>
  <si>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</si>
  <si>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</si>
  <si>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</si>
  <si>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</si>
  <si>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</si>
  <si>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</si>
  <si>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</si>
  <si>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</si>
  <si>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</si>
  <si>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</si>
  <si>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</si>
  <si>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</si>
  <si>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</si>
  <si>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</si>
  <si>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</si>
  <si>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</si>
  <si>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</si>
  <si>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</si>
  <si>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</si>
  <si>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</si>
  <si>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</si>
  <si>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</si>
  <si>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</si>
  <si>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</si>
  <si>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</si>
  <si>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</si>
  <si>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</si>
  <si>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</si>
  <si>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</si>
  <si>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</si>
  <si>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</si>
  <si>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</si>
  <si>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</si>
  <si>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</si>
  <si>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</si>
  <si>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</si>
  <si>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</si>
  <si>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</si>
  <si>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</si>
  <si>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</si>
  <si>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</si>
  <si>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</si>
  <si>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</si>
  <si>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</si>
  <si>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</si>
  <si>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</si>
  <si>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</si>
  <si>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</si>
  <si>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</si>
  <si>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</si>
  <si>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</si>
  <si>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</si>
  <si>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</si>
  <si>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</si>
  <si>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</si>
  <si>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</si>
  <si>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</si>
  <si>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</si>
  <si>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</si>
  <si>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</si>
  <si>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</si>
  <si>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</si>
  <si>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</si>
  <si>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</si>
  <si>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</si>
  <si>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</si>
  <si>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</si>
  <si>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</si>
  <si>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no pcm</t>
  </si>
  <si>
    <t>na</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</si>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</sst>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8" totalsRowShown="0" headerRowDxfId="174" dataDxfId="173" headerRowBorderDxfId="171" tableBorderDxfId="172" totalsRowBorderDxfId="170">
  <autoFilter ref="A1:L11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7" totalsRowShown="0" headerRowDxfId="48" dataDxfId="47" headerRowBorderDxfId="45" tableBorderDxfId="46" totalsRowBorderDxfId="44">
  <autoFilter ref="A1:L3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8"/>
  <sheetViews>
    <sheetView workbookViewId="0">
      <selection activeCell="C6" sqref="C6"/>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285.22136400463205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4.7260512731445488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3</v>
      </c>
      <c r="D4" s="139" t="s">
        <v>16225</v>
      </c>
      <c r="E4" s="140" t="s">
        <v>38964</v>
      </c>
      <c r="F4" s="141" t="s">
        <v>38969</v>
      </c>
      <c r="G4" s="142" t="str">
        <f ca="1">IFERROR(NOW()-F4,"")</f>
        <v/>
      </c>
      <c r="H4" s="141">
        <v>45948.112453703703</v>
      </c>
      <c r="I4" s="139" t="str">
        <f>IFERROR(VLOOKUP(D4,DB!A:F,6,0),"")</f>
        <v>SCECO</v>
      </c>
      <c r="J4" s="139" t="str">
        <f>IFERROR(VLOOKUP(D4,DB!A:G,7,0),"")</f>
        <v>Dead</v>
      </c>
      <c r="K4" s="143" t="s">
        <v>38970</v>
      </c>
      <c r="L4" s="144" t="str">
        <f>IFERROR(VLOOKUP(D4,DB!A:I,9,0),"")</f>
        <v>Latis</v>
      </c>
      <c r="M4" s="67"/>
    </row>
    <row r="5" spans="1:15" ht="15" customHeight="1">
      <c r="A5" s="138"/>
      <c r="B5" s="139" t="str">
        <f>IFERROR(VLOOKUP(D5,DB!A:K,11,0),"")</f>
        <v/>
      </c>
      <c r="C5" s="139"/>
      <c r="D5" s="139"/>
      <c r="E5" s="140"/>
      <c r="F5" s="141"/>
      <c r="G5" s="142">
        <f ca="1">IFERROR(NOW()-F5,"")</f>
        <v>45948.169789699074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45948.169789699074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45948.169789699074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45948.169789699074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45948.169789699074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45948.169789699074</v>
      </c>
      <c r="H10" s="141"/>
      <c r="I10" s="139" t="str">
        <f>IFERROR(VLOOKUP(D10,DB!A:F,6,0),"")</f>
        <v/>
      </c>
      <c r="J10" s="139" t="str">
        <f>IFERROR(VLOOKUP(D10,DB!A:G,7,0),"")</f>
        <v/>
      </c>
      <c r="K10" s="143"/>
      <c r="L10" s="144" t="str">
        <f>IFERROR(VLOOKUP(D10,DB!A:I,9,0),"")</f>
        <v/>
      </c>
      <c r="M10" s="67"/>
    </row>
    <row r="11" spans="1:15" ht="15" customHeight="1">
      <c r="A11" s="138"/>
      <c r="B11" s="139" t="str">
        <f>IFERROR(VLOOKUP(D11,DB!A:K,11,0),"")</f>
        <v>R1</v>
      </c>
      <c r="C11" s="139"/>
      <c r="D11" s="143" t="s">
        <v>21464</v>
      </c>
      <c r="E11" s="140"/>
      <c r="F11" s="141"/>
      <c r="G11" s="142">
        <f ca="1">IFERROR(NOW()-F11,"")</f>
        <v>45948.169789699074</v>
      </c>
      <c r="H11" s="141"/>
      <c r="I11" s="139" t="str">
        <f>IFERROR(VLOOKUP(D11,DB!A:F,6,0),"")</f>
        <v>SCECO</v>
      </c>
      <c r="J11" s="139" t="str">
        <f>IFERROR(VLOOKUP(D11,DB!A:G,7,0),"")</f>
        <v>Dead</v>
      </c>
      <c r="K11" s="143"/>
      <c r="L11" s="144" t="str">
        <f>IFERROR(VLOOKUP(D11,DB!A:I,9,0),"")</f>
        <v>Latis</v>
      </c>
      <c r="M11" s="67"/>
    </row>
    <row r="12" spans="1:15" ht="15" customHeight="1">
      <c r="A12" s="138"/>
      <c r="B12" s="139" t="str">
        <f>IFERROR(VLOOKUP(D12,DB!A:K,11,0),"")</f>
        <v/>
      </c>
      <c r="C12" s="139"/>
      <c r="D12" s="139"/>
      <c r="E12" s="140"/>
      <c r="F12" s="141"/>
      <c r="G12" s="142">
        <f ca="1">IFERROR(NOW()-F12,"")</f>
        <v>45948.169789699074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45948.169789699074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45948.169789699074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45948.169789699074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45948.169789699074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45948.169789699074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45948.169789699074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45948.169789699074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45948.169789699074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45948.169789699074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45948.169789699074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45948.169789699074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45948.169789699074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45948.169789699074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45948.169789699074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45948.169789699074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45948.169789699074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45948.169789699074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45948.169789699074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45948.169789699074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45948.169789699074</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45948.169789699074</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45948.169789699074</v>
      </c>
      <c r="H34" s="141"/>
      <c r="I34" s="139" t="str">
        <f>IFERROR(VLOOKUP(D34,DB!A:F,6,0),"")</f>
        <v/>
      </c>
      <c r="J34" s="139" t="str">
        <f>IFERROR(VLOOKUP(D34,DB!A:G,7,0),"")</f>
        <v/>
      </c>
      <c r="K34" s="143"/>
      <c r="L34" s="144" t="str">
        <f>IFERROR(VLOOKUP(D34,DB!A:I,9,0),"")</f>
        <v/>
      </c>
    </row>
    <row r="35" spans="1:13" ht="15" customHeight="1">
      <c r="A35" s="138"/>
      <c r="B35" s="139" t="str">
        <f>IFERROR(VLOOKUP(D35,DB!A:K,11,0),"")</f>
        <v/>
      </c>
      <c r="C35" s="139"/>
      <c r="D35" s="139"/>
      <c r="E35" s="140"/>
      <c r="F35" s="141"/>
      <c r="G35" s="142">
        <f ca="1">IFERROR(NOW()-F35,"")</f>
        <v>45948.169789699074</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45948.169789699074</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45948.169789699074</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45948.169789699074</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45948.169789699074</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45948.169789699074</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45948.169789699074</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45948.169789699074</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45948.169789699074</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45948.169789699074</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45948.169789699074</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45948.169789699074</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45948.169789699074</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45948.169789699074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45948.169789699074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45948.169789699074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45948.169789699074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45948.169789699074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45948.169789699074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45948.169789699074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45948.169789699074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45948.169789699074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45948.169789699074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45948.169789699074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45948.169789699074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45948.169789699074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45948.169789699074</v>
      </c>
      <c r="H61" s="141"/>
      <c r="I61" s="139" t="str">
        <f>IFERROR(VLOOKUP(D61,DB!A:F,6,0),"")</f>
        <v/>
      </c>
      <c r="J61" s="139" t="str">
        <f>IFERROR(VLOOKUP(D61,DB!A:G,7,0),"")</f>
        <v/>
      </c>
      <c r="K61" s="143"/>
      <c r="L61" s="144" t="str">
        <f>IFERROR(VLOOKUP(D61,DB!A:I,9,0),"")</f>
        <v/>
      </c>
    </row>
    <row r="62" spans="1:12" ht="15" customHeight="1">
      <c r="A62" s="160"/>
      <c r="B62" s="161" t="str">
        <f>IFERROR(VLOOKUP(D62,DB!A:K,11,0),"")</f>
        <v/>
      </c>
      <c r="C62" s="161"/>
      <c r="D62" s="161"/>
      <c r="E62" s="162"/>
      <c r="F62" s="163"/>
      <c r="G62" s="164">
        <f ca="1">IFERROR(NOW()-F62,"")</f>
        <v>45948.169789699074</v>
      </c>
      <c r="H62" s="163"/>
      <c r="I62" s="161" t="str">
        <f>IFERROR(VLOOKUP(D62,DB!A:F,6,0),"")</f>
        <v/>
      </c>
      <c r="J62" s="161" t="str">
        <f>IFERROR(VLOOKUP(D62,DB!A:G,7,0),"")</f>
        <v/>
      </c>
      <c r="K62" s="165"/>
      <c r="L62" s="166" t="str">
        <f>IFERROR(VLOOKUP(D62,DB!A:I,9,0),"")</f>
        <v/>
      </c>
    </row>
    <row r="63" spans="1:12" ht="15" customHeight="1">
      <c r="A63" s="138"/>
      <c r="B63" s="139" t="str">
        <f>IFERROR(VLOOKUP(D63,DB!A:K,11,0),"")</f>
        <v/>
      </c>
      <c r="C63" s="139"/>
      <c r="D63" s="139"/>
      <c r="E63" s="140"/>
      <c r="F63" s="141"/>
      <c r="G63" s="142">
        <f ca="1">IFERROR(NOW()-F63,"")</f>
        <v>45948.169789699074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45948.169789699074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45948.169789699074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45948.169789699074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45948.169789699074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45948.169789699074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45948.169789699074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45948.169789699074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45948.169789699074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45948.169789699074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45948.169789699074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45948.169789699074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45948.169789699074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45948.169789699074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45948.169789699074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45948.169789699074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45948.169789699074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45948.169789699074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45948.169789699074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45948.169789699074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45948.169789699074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45948.169789699074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45948.169789699074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45948.169789699074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45948.169789699074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45948.169789699074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45948.169789699074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45948.169789699074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45948.169789699074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45948.169789699074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45948.169789699074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45948.169789699074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45948.169789699074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45948.169789699074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45948.169789699074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45948.169789699074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45948.169789699074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45948.169789699074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45948.169789699074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45948.169789699074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45948.169789699074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45948.169789699074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45948.169789699074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45948.169789699074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45948.169789699074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45948.169789699074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45948.169789699074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45948.169789699074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45948.169789699074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45948.169789699074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45948.169789699074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45948.169789699074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45948.169789699074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45948.169789699074</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45948.169789699074</v>
      </c>
      <c r="H117" s="141"/>
      <c r="I117" s="139" t="str">
        <f>IFERROR(VLOOKUP(D117,DB!A:F,6,0),"")</f>
        <v/>
      </c>
      <c r="J117" s="139" t="str">
        <f>IFERROR(VLOOKUP(D117,DB!A:G,7,0),"")</f>
        <v/>
      </c>
      <c r="K117" s="143"/>
      <c r="L117" s="144" t="str">
        <f>IFERROR(VLOOKUP(D117,DB!A:I,9,0),"")</f>
        <v/>
      </c>
    </row>
    <row r="118" spans="1:12" ht="15" customHeight="1">
      <c r="A118" s="160"/>
      <c r="B118" s="161" t="str">
        <f>IFERROR(VLOOKUP(D118,DB!A:K,11,0),"")</f>
        <v/>
      </c>
      <c r="C118" s="161"/>
      <c r="D118" s="161"/>
      <c r="E118" s="162"/>
      <c r="F118" s="163"/>
      <c r="G118" s="164">
        <f ca="1">IFERROR(NOW()-F118,"")</f>
        <v>45948.169789699074</v>
      </c>
      <c r="H118" s="163"/>
      <c r="I118" s="161" t="str">
        <f>IFERROR(VLOOKUP(D118,DB!A:F,6,0),"")</f>
        <v/>
      </c>
      <c r="J118" s="161" t="str">
        <f>IFERROR(VLOOKUP(D118,DB!A:G,7,0),"")</f>
        <v/>
      </c>
      <c r="K118" s="165"/>
      <c r="L118" s="166" t="str">
        <f>IFERROR(VLOOKUP(D118,DB!A:I,9,0),"")</f>
        <v/>
      </c>
    </row>
  </sheetData>
  <customSheetViews>
    <customSheetView guid="{F6042A99-DD27-4453-835D-0834D95730CC}" filter="1" showAutoFilter="1">
      <pageMargins left="0" right="0" top="0" bottom="0" header="0" footer="0"/>
      <autoFilter ref="B1:M1" xr:uid="{6367C73C-CC32-4122-B0C4-967438607AAC}"/>
    </customSheetView>
  </customSheetViews>
  <dataValidations count="2">
    <dataValidation allowBlank="1" showInputMessage="1" showErrorMessage="1" sqref="E1" xr:uid="{5DBA255D-CDD9-49FB-AD3C-AF70AB4EE696}"/>
    <dataValidation type="list" allowBlank="1" showInputMessage="1" showErrorMessage="1" sqref="E2:E11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38971</v>
      </c>
      <c r="N1" s="92" t="s">
        <v>38972</v>
      </c>
      <c r="O1" s="92" t="s">
        <v>38973</v>
      </c>
      <c r="P1" s="92" t="s">
        <v>38974</v>
      </c>
      <c r="Q1" s="92" t="s">
        <v>38975</v>
      </c>
      <c r="R1" s="92" t="s">
        <v>38976</v>
      </c>
      <c r="S1" s="92" t="s">
        <v>38977</v>
      </c>
      <c r="T1" s="92" t="s">
        <v>38978</v>
      </c>
      <c r="U1" s="92" t="s">
        <v>38979</v>
      </c>
      <c r="V1" s="92" t="s">
        <v>38980</v>
      </c>
      <c r="W1" s="92" t="s">
        <v>38981</v>
      </c>
      <c r="X1" s="92" t="s">
        <v>38982</v>
      </c>
      <c r="Y1" s="92" t="s">
        <v>38983</v>
      </c>
      <c r="Z1" s="92" t="s">
        <v>38984</v>
      </c>
      <c r="AA1" s="92" t="s">
        <v>38985</v>
      </c>
      <c r="AB1" s="92" t="s">
        <v>38986</v>
      </c>
      <c r="AC1" s="92" t="s">
        <v>38987</v>
      </c>
      <c r="AD1" s="92" t="s">
        <v>38988</v>
      </c>
      <c r="AE1" s="92" t="s">
        <v>38989</v>
      </c>
      <c r="AF1" s="92" t="s">
        <v>38990</v>
      </c>
      <c r="AG1" s="92" t="s">
        <v>38991</v>
      </c>
      <c r="AH1" s="92" t="s">
        <v>38992</v>
      </c>
      <c r="AI1" s="92" t="s">
        <v>38993</v>
      </c>
      <c r="AJ1" s="92" t="s">
        <v>38994</v>
      </c>
      <c r="AK1" s="92" t="s">
        <v>38995</v>
      </c>
      <c r="AL1" s="92" t="s">
        <v>38996</v>
      </c>
      <c r="AM1" s="92" t="s">
        <v>38997</v>
      </c>
      <c r="AN1" s="92" t="s">
        <v>38998</v>
      </c>
      <c r="AO1" s="92" t="s">
        <v>38999</v>
      </c>
      <c r="AP1" s="92" t="s">
        <v>39000</v>
      </c>
      <c r="AQ1" s="92" t="s">
        <v>39001</v>
      </c>
      <c r="AR1" s="92" t="s">
        <v>39002</v>
      </c>
      <c r="AS1" s="92" t="s">
        <v>39003</v>
      </c>
      <c r="AT1" s="92" t="s">
        <v>39004</v>
      </c>
      <c r="AU1" s="92" t="s">
        <v>39005</v>
      </c>
      <c r="AV1" s="92" t="s">
        <v>39006</v>
      </c>
      <c r="AW1" s="92" t="s">
        <v>39007</v>
      </c>
      <c r="AX1" s="92" t="s">
        <v>39008</v>
      </c>
      <c r="AY1" s="92" t="s">
        <v>39009</v>
      </c>
      <c r="AZ1" s="92" t="s">
        <v>39010</v>
      </c>
      <c r="BA1" s="92" t="s">
        <v>39011</v>
      </c>
      <c r="BB1" s="92" t="s">
        <v>39012</v>
      </c>
      <c r="BC1" s="92" t="s">
        <v>39013</v>
      </c>
      <c r="BD1" s="92" t="s">
        <v>39014</v>
      </c>
      <c r="BE1" s="92" t="s">
        <v>39015</v>
      </c>
      <c r="BF1" s="92" t="s">
        <v>39016</v>
      </c>
      <c r="BG1" s="92" t="s">
        <v>39017</v>
      </c>
      <c r="BH1" s="92" t="s">
        <v>39018</v>
      </c>
      <c r="BI1" s="92" t="s">
        <v>39019</v>
      </c>
      <c r="BJ1" s="92" t="s">
        <v>39020</v>
      </c>
      <c r="BK1" s="92" t="s">
        <v>39021</v>
      </c>
      <c r="BL1" s="92" t="s">
        <v>39022</v>
      </c>
      <c r="BM1" s="92" t="s">
        <v>39023</v>
      </c>
      <c r="BN1" s="92" t="s">
        <v>39024</v>
      </c>
      <c r="BO1" s="92" t="s">
        <v>39025</v>
      </c>
      <c r="BP1" s="92" t="s">
        <v>39026</v>
      </c>
      <c r="BQ1" s="92" t="s">
        <v>39027</v>
      </c>
      <c r="BR1" s="92" t="s">
        <v>39028</v>
      </c>
      <c r="BS1" s="92" t="s">
        <v>39029</v>
      </c>
      <c r="BT1" s="92" t="s">
        <v>39030</v>
      </c>
      <c r="BU1" s="92" t="s">
        <v>39031</v>
      </c>
      <c r="BV1" s="92" t="s">
        <v>39032</v>
      </c>
      <c r="BW1" s="92" t="s">
        <v>39033</v>
      </c>
      <c r="BX1" s="92" t="s">
        <v>39034</v>
      </c>
      <c r="BY1" s="92" t="s">
        <v>39035</v>
      </c>
      <c r="BZ1" s="92" t="s">
        <v>39036</v>
      </c>
      <c r="CA1" s="92" t="s">
        <v>39037</v>
      </c>
      <c r="CB1" s="92" t="s">
        <v>39038</v>
      </c>
      <c r="CC1" s="92" t="s">
        <v>39039</v>
      </c>
      <c r="CD1" s="92" t="s">
        <v>39040</v>
      </c>
      <c r="CE1" s="92" t="s">
        <v>39041</v>
      </c>
      <c r="CF1" s="92" t="s">
        <v>39042</v>
      </c>
      <c r="CG1" s="92" t="s">
        <v>39043</v>
      </c>
      <c r="CH1" s="92" t="s">
        <v>39044</v>
      </c>
      <c r="CI1" s="92" t="s">
        <v>39045</v>
      </c>
      <c r="CJ1" s="92" t="s">
        <v>39046</v>
      </c>
    </row>
    <row r="2" spans="1:88" s="71" customFormat="1" ht="31.5" customHeight="1">
      <c r="A2" s="64" t="s">
        <v>39047</v>
      </c>
      <c r="B2" s="64" t="s">
        <v>27</v>
      </c>
      <c r="C2" s="64">
        <v>1</v>
      </c>
      <c r="D2" s="64" t="s">
        <v>19278</v>
      </c>
      <c r="E2" s="89" t="s">
        <v>39048</v>
      </c>
      <c r="F2" s="77">
        <v>45322.056979166664</v>
      </c>
      <c r="G2" s="78" t="s">
        <v>39049</v>
      </c>
      <c r="H2" s="91">
        <v>45322.050729166665</v>
      </c>
      <c r="I2" s="64" t="s">
        <v>83</v>
      </c>
      <c r="J2" s="64" t="s">
        <v>65</v>
      </c>
      <c r="K2" s="90"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141.44270659722679</v>
      </c>
      <c r="H3" s="77">
        <v>45791.543067129627</v>
      </c>
      <c r="I3" s="64" t="str">
        <f>IFERROR(VLOOKUP(D3,DB!A:F,6,0),"")</f>
        <v>SCECO</v>
      </c>
      <c r="J3" s="64" t="str">
        <f>IFERROR(VLOOKUP(D3,DB!A:G,7,0),"")</f>
        <v>No BB Shifted</v>
      </c>
      <c r="K3" s="90"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9" t="s">
        <v>38964</v>
      </c>
      <c r="F4" s="77">
        <v>45824.999837962961</v>
      </c>
      <c r="G4" s="78">
        <f ca="1">IFERROR(NOW()-F4,"-")</f>
        <v>123.16995196759672</v>
      </c>
      <c r="H4" s="77">
        <v>45824.993587962963</v>
      </c>
      <c r="I4" s="64" t="str">
        <f>IFERROR(VLOOKUP(D4,DB!A:F,6,0),"")</f>
        <v>Generator-SG</v>
      </c>
      <c r="J4" s="64" t="str">
        <f>IFERROR(VLOOKUP(D4,DB!A:G,7,0),"")</f>
        <v>Good</v>
      </c>
      <c r="K4" s="90"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39055</v>
      </c>
      <c r="B5" s="18" t="str">
        <f>IFERROR(VLOOKUP(D5,DB!A:K,11,0),"")</f>
        <v>R2</v>
      </c>
      <c r="C5" s="18">
        <v>2</v>
      </c>
      <c r="D5" s="18" t="s">
        <v>17684</v>
      </c>
      <c r="E5" s="117" t="s">
        <v>38964</v>
      </c>
      <c r="F5" s="91">
        <v>45944.495775462965</v>
      </c>
      <c r="G5" s="119">
        <f ca="1">IFERROR(NOW()-F5,"-")</f>
        <v>3.6740144675932243</v>
      </c>
      <c r="H5" s="118">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39057</v>
      </c>
      <c r="B6" s="18" t="str">
        <f>IFERROR(VLOOKUP(D6,DB!A:K,11,0),"")</f>
        <v>R2</v>
      </c>
      <c r="C6" s="18">
        <v>4</v>
      </c>
      <c r="D6" s="117" t="s">
        <v>18755</v>
      </c>
      <c r="E6" s="117" t="s">
        <v>38964</v>
      </c>
      <c r="F6" s="118">
        <v>45947.78402777778</v>
      </c>
      <c r="G6" s="119">
        <f ca="1">IFERROR(NOW()-F6,"-")</f>
        <v>0.38576215277862502</v>
      </c>
      <c r="H6" s="118">
        <v>45947.775729166664</v>
      </c>
      <c r="I6" s="18" t="str">
        <f>IFERROR(VLOOKUP(D6,DB!A:F,6,0),"")</f>
        <v>SCECO</v>
      </c>
      <c r="J6" s="18" t="str">
        <f>IFERROR(VLOOKUP(D6,DB!A:G,7,0),"")</f>
        <v>Dead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45948.169789930558</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45948.169789930558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45948.169789930558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45948.169789930558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45948.169789930558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45948.169789930558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45948.169789930558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45948.169789930558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45948.169789930558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45948.169789930558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45948.169789930558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45948.169789930558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45948.169789930558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45948.169789930558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45948.169789930558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45948.169789930558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45948.169789930558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45948.169789930558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45948.169789930558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45948.169789930558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45948.169789930558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45948.169789930558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45948.169789930558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45948.169789930558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45948.169789930558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45948.169789930558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45948.169789930558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45948.169789930558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45948.169789930558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45948.169789930558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45948.169789930558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45948.169789930558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45948.169789930558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45948.169789930558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45948.169789930558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45948.169789930558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45948.169789930558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45948.169789930558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45948.169789930558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45948.169789930558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45948.169789930558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45948.169789930558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45948.169789930558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45948.169789930558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45948.169789930558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45948.169789930558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45948.169789930558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45948.169789930558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45948.169789930558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45948.169789930558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45948.169789930558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45948.169789930558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45948.169789930558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45948.169789930558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45948.169789930558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45948.169789930558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45948.169789930558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45948.169789930558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45948.169789930558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45948.169789930558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45948.169789930558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45948.169789930558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45948.169789930558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45948.169789930558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45948.169789930558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45948.169789930558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45948.169789930558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45948.169789930558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45948.169789930558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45948.169789930558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45948.169789930558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45948.169789930558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45948.169789930558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45948.169789930558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45948.169789930558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45948.169789930558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45948.169789930558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45948.169789930558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45948.169789930558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45948.169789930558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45948.169789930558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45948.169789930558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45948.169789930558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45948.169789930558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45948.169789930558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45948.169789930558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45948.169789930558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45948.169789930558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45948.169789930558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45948.169789930558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45948.169789930558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45948.169789930558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45948.169789930558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45948.169789930558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45948.169789930558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45948.169789930558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45948.169789930558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45948.169789930558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45948.169789930558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45948.169789930558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45948.169789930558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45948.169789930558</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45948.169789930558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45948.169789930558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45948.169789930558</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45948.169789930558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45948.169789930558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45948.169789930558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45948.169789930558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45948.169789930558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45948.169789930558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45948.169789930558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45948.169789930558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45948.169789930558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45948.169789930558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45948.169789930558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45948.169789930558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45948.169789930558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45948.169789930558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45948.169789930558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45948.169789930558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45948.169789930558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45948.169789930558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45948.169789930558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45948.169789930558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45948.169789930558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45948.169789930558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45948.169789930558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45948.169789930558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45948.169789930558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45948.169789930558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45948.169789930558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45948.169789930558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45948.169789930558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45948.169789930558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45948.169789930558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45948.169789930558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45948.169789930558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45948.169789930558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45948.169789930558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45948.169789930558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45948.169789930558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45948.169789930558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45948.169789930558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45948.169789930558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45948.169789930558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45948.169789930558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45948.169789930558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45948.169789930558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45948.169789930558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45948.169789930558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45948.169789930558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45948.169789930558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45948.169789930558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45948.169789930558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45948.169789930558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45948.169789930558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45948.169789930558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45948.169789930558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45948.169789930558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45948.169789930558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45948.169789930558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45948.169789930558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45948.169789930558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45948.169789930558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45948.169789930558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45948.169789930558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45948.169789930558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45948.169789930558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45948.169789930558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45948.169789930558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45948.169789930558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45948.169789930558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45948.169789930558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45948.169789930558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45948.169789930558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45948.169789930558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45948.169789930558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45948.169789930558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45948.169789930558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45948.169789930558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45948.169789930558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45948.169789930558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45948.169789930558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45948.169789930558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45948.169789930558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45948.169789930558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45948.169789930558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45948.169789930558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45948.169789930558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45948.169789930558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45948.169789930558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45948.169789930558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45948.169789930558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45948.169789930558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45948.169789930558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45948.169789930558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45948.169789930558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45948.169789930558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45948.169789930558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45948.169789930558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45948.169789930558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45948.169789930558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45948.169789930558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45948.169789930558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45948.169789930558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45948.169789930558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45948.169789930558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45948.169789930558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45948.169789930558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45948.169789930558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45948.169789930558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45948.169789930558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45948.169789930558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45948.169789930558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45948.169789930558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45948.169789930558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45948.169789930558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45948.169789930558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45948.169789930558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45948.169789930558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45948.169789930558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45948.169789930558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45948.169789930558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45948.169789930558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45948.169789930558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45948.169789930558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45948.169789930558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45948.169789930558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45948.169789930558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45948.169789930558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45948.169789930558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45948.169789930558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45948.169789930558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45948.169789930558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45948.169789930558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45948.169789930558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45948.169789930558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45948.169789930558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45948.169789930558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45948.169789930558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45948.169789930558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45948.169789930558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45948.169789930558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45948.169789930558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45948.169789930558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45948.169789930558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45948.169789930558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45948.169789930558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45948.169789930558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45948.169789930558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45948.169789930558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45948.169789930558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45948.169789930558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45948.169789930558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45948.169789930558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45948.169789930558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45948.169789930558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45948.169789930558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45948.169789930558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45948.169789930558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45948.169789930558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45948.169789930558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45948.169789930558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45948.169789930558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45948.169789930558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45948.169789930558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45948.169789930558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45948.169789930558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45948.169789930558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45948.169789930558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45948.169789930558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45948.169789930558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45948.169789930558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45948.169789930558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45948.169789930558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45948.169789930558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45948.169789930558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45948.169789930558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45948.169789930558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45948.169789930558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45948.169789930558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45948.169789930558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45948.169789930558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45948.169789930558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45948.169789930558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45948.169789930558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45948.169789930558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45948.169789930558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45948.169789930558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45948.169789930558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45948.169789930558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45948.169789930558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45948.169789930558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45948.169789930558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45948.169789930558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45948.169789930558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45948.169789930558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45948.169789930558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45948.169789930558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45948.169789930558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45948.169789930558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45948.169789930558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45948.169789930558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45948.169789930558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45948.169789930558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45948.169789930558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45948.169789930558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45948.169789930558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45948.169789930558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45948.169789930558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45948.169789930558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45948.169789930558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45948.169789930558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45948.169789930558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45948.169789930558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45948.169789930558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45948.169789930558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45948.169789930558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45948.169789930558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45948.169789930558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45948.169789930558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45948.169789930558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45948.169789930558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45948.169789930558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45948.169789930558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45948.169789930558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45948.169789930558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45948.169789930558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45948.169789930558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45948.169789930558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45948.169789930558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45948.169789930558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45948.169789930558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45948.169789930558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45948.169789930558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45948.169789930558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45948.169789930558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45948.169789930558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45948.169789930558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45948.169789930558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45948.169789930558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45948.169789930558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45948.169789930558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45948.169789930558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45948.169789930558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45948.169789930558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45948.169789930558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45948.169789930558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45948.169789930558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45948.169789930558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45948.169789930558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45948.169789930558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45948.169789930558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45948.169789930558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45948.169789930558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45948.169789930558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45948.169789930558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45948.169789930558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45948.169789930558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45948.169789930558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45948.169789930558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45948.169789930558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45948.169789930558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45948.169789930558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45948.169789930558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45948.169789930558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45948.169789930558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45948.169789930558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45948.169789930558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45948.169789930558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45948.169789930558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45948.169789930558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45948.169789930558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45948.169789930558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45948.169789930558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45948.169789930558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45948.169789930558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45948.169789930558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45948.169789930558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45948.169789930558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45948.169789930558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45948.169789930558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45948.169789930558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45948.169789930558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45948.169789930558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45948.169789930558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45948.169789930558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45948.169789930558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45948.169789930558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45948.169789930558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45948.169789930558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45948.169789930558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45948.169789930558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45948.169789930558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45948.169789930558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45948.169789930558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45948.169789930558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45948.169789930558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45948.169789930558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45948.169789930558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45948.169789930558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45948.169789930558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45948.169789930558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45948.169789930558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45948.169789930558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45948.169789930558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45948.169789930558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45948.169789930558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45948.169789930558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45948.169789930558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45948.169789930558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45948.169789930558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45948.169789930558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45948.169789930558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45948.169789930558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45948.169789930558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45948.169789930558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45948.169789930558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45948.169789930558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45948.169789930558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45948.169789930558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45948.169789930558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45948.169789930558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45948.169789930558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45948.169789930558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45948.169789930558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45948.169789930558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45948.169789930558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45948.169789930558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45948.169789930558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45948.169789930558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45948.169789930558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45948.169789930558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45948.169789930558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45948.169789930558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45948.169789930558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45948.169789930558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45948.169789930558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45948.169789930558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45948.169789930558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45948.169789930558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45948.169789930558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45948.169789930558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45948.169789930558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45948.169789930558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45948.169789930558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45948.169789930558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45948.169789930558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45948.169789930558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45948.169789930558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45948.169789930558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45948.169789930558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45948.169789930558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45948.169789930558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45948.169789930558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45948.169789930558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45948.169789930558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45948.169789930558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45948.169789930558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45948.169789930558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45948.169789930558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45948.169789930558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45948.169789930558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45948.169789930558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45948.169789930558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45948.169789930558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45948.169789930558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45948.169789930558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45948.169789930558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45948.169789930558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45948.169789930558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45948.169789930558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45948.169789930558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45948.169789930558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45948.169789930558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45948.169789930558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45948.169789930558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45948.169789930558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45948.169789930558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45948.169789930558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45948.169789930558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45948.169789930558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45948.169789930558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45948.169789930558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45948.169789930558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45948.169789930558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45948.169789930558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45948.169789930558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45948.169789930558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45948.169789930558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45948.169789930558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45948.169789930558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45948.169789930558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45948.169789930558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45948.169789930558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45948.169789930558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45948.169789930558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45948.169789930558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45948.169789930558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45948.169789930558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45948.169789930558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45948.169789930558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45948.169789930558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45948.169789930558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45948.169789930558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45948.169789930558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45948.169789930558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45948.169789930558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45948.169789930558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45948.169789930558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45948.169789930558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45948.169789930558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45948.169789930558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45948.169789930558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45948.169789930558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45948.169789930558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45948.169789930558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45948.169789930558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45948.169789930558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45948.169789930558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45948.169789930558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45948.169789930558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45948.169789930558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45948.169789930558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45948.169789930558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45948.169789930558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45948.169789930558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45948.169789930558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45948.169789930558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45948.169789930558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45948.169789930558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45948.169789930558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45948.169789930558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45948.169789930558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45948.169789930558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45948.169789930558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45948.169789930558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45948.169789930558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45948.169789930558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45948.169789930558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45948.169789930558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45948.169789930558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45948.169789930558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45948.169789930558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45948.169789930558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45948.169789930558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45948.169789930558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45948.169789930558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45948.169789930558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45948.169789930558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45948.169789930558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45948.169789930558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45948.169789930558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45948.169789930558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45948.169789930558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45948.169789930558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45948.169789930558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45948.169789930558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45948.169789930558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45948.169789930558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45948.169789930558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45948.169789930558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45948.169789930558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45948.169789930558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45948.169789930558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45948.169789930558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45948.169789930558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45948.169789930558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45948.169789930558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45948.169789930558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45948.169789930558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45948.169789930558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45948.169789930558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45948.169789930558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45948.169789930558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45948.169789930558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45948.169789930558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45948.169789930558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45948.169789930558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45948.169789930558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45948.169789930558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45948.169789930558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45948.169789930558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45948.169789930558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45948.169789930558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45948.169789930558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45948.169789930558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45948.169789930558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45948.169789930558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45948.169789930558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45948.169789930558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45948.169789930558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45948.169789930558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45948.169789930558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45948.169789930558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45948.169789930558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45948.169789930558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45948.169789930558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45948.169789930558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45948.169789930558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45948.169789930558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45948.169789930558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45948.169789930558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45948.169789930558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45948.169789930558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45948.169789930558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45948.169789930558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45948.169789930558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45948.169789930558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45948.169789930558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45948.169789930558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45948.169789930558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45948.169789930558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45948.169789930558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45948.169789930558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45948.169789930558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45948.169789930558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45948.169789930558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45948.169789930558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45948.169789930558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45948.169789930558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45948.169789930558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45948.169789930558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45948.169789930558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45948.169789930558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45948.169789930558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45948.169789930558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45948.169789930558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45948.169789930558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45948.169789930558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45948.169789930558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45948.169789930558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45948.169789930558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45948.169789930558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45948.169789930558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45948.169789930558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45948.169789930558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45948.169789930558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45948.169789930558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45948.169789930558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45948.169789930558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45948.169789930558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45948.169789930558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45948.169789930558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45948.169789930558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45948.169789930558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45948.169789930558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45948.169789930558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45948.169789930558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45948.169789930558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45948.169789930558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45948.169789930558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45948.169789930558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45948.169789930558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45948.169789930558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45948.169789930558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45948.169789930558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45948.169789930558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45948.169789930558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45948.169789930558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45948.169789930558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45948.169789930558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45948.169789930558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45948.169789930558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45948.169789930558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45948.169789930558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45948.169789930558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45948.169789930558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45948.169789930558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45948.169789930558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45948.169789930558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45948.169789930558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45948.169789930558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45948.169789930558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45948.169789930558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45948.169789930558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45948.169789930558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45948.169789930558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45948.169789930558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45948.169789930558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45948.169789930558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45948.169789930558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45948.169789930558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45948.169789930558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45948.169789930558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45948.169789930558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45948.169789930558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45948.169789930558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45948.169789930558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45948.169789930558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45948.169789930558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45948.169789930558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45948.169789930558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45948.169789930558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45948.169789930558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45948.169789930558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45948.169789930558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45948.169789930558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45948.169789930558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45948.169789930558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45948.169789930558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45948.169789930558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45948.169789930558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45948.169789930558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45948.169789930558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45948.169789930558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45948.169789930558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45948.169789930558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45948.169789930558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45948.169789930558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45948.169789930558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45948.169789930558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45948.169789930558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45948.169789930558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45948.169789930558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45948.169789930558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45948.169789930558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45948.169789930558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45948.169789930558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45948.169789930558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45948.169789930558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45948.169789930558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45948.169789930558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45948.169789930558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45948.169789930558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45948.169789930558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45948.169789930558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45948.169789930558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45948.169789930558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45948.169789930558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45948.169789930558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45948.169789930558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45948.169789930558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45948.169789930558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45948.169789930558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45948.169789930558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45948.169789930558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45948.169789930558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45948.169789930558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45948.169789930558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45948.169789930558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45948.169789930558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45948.169789930558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45948.169789930558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45948.169789930558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45948.169789930558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45948.169789930558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45948.169789930558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45948.169789930558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45948.169789930558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45948.169789930558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45948.169789930558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45948.169789930558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45948.169789930558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45948.169789930558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45948.169789930558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45948.169789930558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45948.169789930558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45948.169789930558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45948.169789930558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45948.169789930558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45948.169789930558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45948.169789930558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45948.169789930558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45948.169789930558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45948.169789930558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45948.169789930558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45948.169789930558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45948.169789930558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45948.169789930558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45948.169789930558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45948.169789930558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45948.169789930558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45948.169789930558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45948.169789930558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45948.169789930558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45948.169789930558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45948.169789930558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45948.169789930558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45948.169789930558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45948.169789930558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45948.169789930558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45948.169789930558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45948.169789930558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45948.169789930558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45948.169789930558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45948.169789930558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45948.169789930558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45948.169789930558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45948.169789930558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45948.169789930558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45948.169789930558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45948.169789930558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45948.169789930558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45948.169789930558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45948.169789930558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45948.169789930558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45948.169789930558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45948.169789930558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45948.169789930558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45948.169789930558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45948.169789930558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45948.169789930558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45948.169789930558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45948.169789930558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45948.169789930558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45948.169789930558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45948.169789930558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45948.169789930558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45948.169789930558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45948.169789930558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45948.169789930558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45948.169789930558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45948.169789930558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45948.169789930558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45948.169789930558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45948.169789930558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45948.169789930558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45948.169789930558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45948.169789930558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45948.169789930558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45948.169789930558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45948.169789930558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45948.169789930558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45948.169789930558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45948.169789930558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45948.169789930558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45948.169789930558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45948.169789930558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45948.169789930558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45948.169789930558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45948.169789930558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45948.169789930558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45948.169789930558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45948.169789930558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45948.169789930558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45948.169789930558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45948.169789930558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45948.169789930558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45948.169789930558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45948.169789930558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45948.169789930558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45948.169789930558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45948.169789930558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45948.169789930558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45948.169789930558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45948.169789930558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45948.169789930558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45948.169789930558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45948.169789930558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45948.169789930558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45948.169789930558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45948.169789930558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45948.169789930558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45948.169789930558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45948.169789930558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45948.169789930558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45948.169789930558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45948.169789930558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45948.169789930558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45948.169789930558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45948.169789930558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45948.169789930558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45948.169789930558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45948.169789930558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45948.169789930558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45948.169789930558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45948.169789930558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45948.169789930558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45948.169789930558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45948.169789930558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45948.169789930558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45948.169789930558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45948.169789930558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45948.169789930558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45948.169789930558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45948.169789930558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45948.169789930558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45948.169789930558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45948.169789930558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45948.169789930558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45948.169789930558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45948.169789930558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45948.169789930558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45948.169789930558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45948.169789930558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45948.169789930558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45948.169789930558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45948.169789930558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45948.169789930558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45948.169789930558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45948.169789930558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45948.169789930558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45948.169789930558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45948.169789930558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45948.169789930558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45948.169789930558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45948.169789930558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45948.169789930558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45948.169789930558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45948.169789930558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45948.169789930558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45948.169789930558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45948.169789930558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45948.169789930558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45948.169789930558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45948.169789930558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45948.169789930558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45948.169789930558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45948.169789930558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45948.169789930558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45948.169789930558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45948.169789930558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45948.169789930558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45948.169789930558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45948.169789930558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45948.169789930558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45948.169789930558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45948.169789930558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45948.169789930558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45948.169789930558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45948.169789930558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45948.169789930558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45948.169789930558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45948.169789930558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45948.169789930558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45948.169789930558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45948.169789930558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45948.169789930558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45948.169789930558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45948.169789930558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45948.169789930558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45948.169789930558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45948.169789930558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45948.169789930558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45948.169789930558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45948.169789930558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45948.169789930558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45948.169789930558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45948.169789930558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45948.169789930558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45948.169789930558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45948.169789930558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45948.169789930558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45948.169789930558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45948.169789930558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45948.169789930558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45948.169789930558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45948.169789930558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45948.169789930558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45948.169789930558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45948.169789930558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45948.169789930558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45948.169789930558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45948.169789930558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45948.169789930558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45948.169789930558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45948.169789930558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45948.169789930558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45948.169789930558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45948.169789930558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45948.169789930558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45948.169789930558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45948.169789930558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45948.169789930558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45948.169789930558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45948.169789930558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45948.169789930558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45948.169789930558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45948.169789930558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45948.169789930558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45948.169789930558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45948.169789930558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45948.169789930558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45948.169789930558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45948.169789930558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45948.169789930558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45948.169789930558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45948.169789930558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45948.169789930558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45948.169789930558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45948.169789930558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45948.169789930558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45948.169789930558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45948.169789930558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45948.169789930558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45948.169789930558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45948.169789930558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45948.169789930558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45948.169789930558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45948.169789930558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45948.169789930558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45948.169789930558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45948.169789930558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45948.169789930558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45948.169789930558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45948.169789930558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45948.169789930558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45948.169789930558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45948.169789930558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45948.169789930558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45948.169789930558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45948.169789930558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45948.169789930558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45948.169789930558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45948.169789930558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45948.169789930558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45948.169789930558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45948.169789930558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45948.169789930558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45948.169789930558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45948.169789930558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45948.169789930558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45948.169789930558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45948.169789930558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45948.169789930558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45948.169789930558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45948.169789930558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45948.169789930558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45948.169789930558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45948.169789930558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45948.169789930558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45948.169789930558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45948.169789930558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45948.169789930558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45948.169789930558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45948.169789930558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45948.169789930558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45948.169789930558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45948.169789930558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45948.169789930558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45948.169789930558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45948.169789930558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45948.169789930558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45948.169789930558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45948.169789930558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45948.169789930558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45948.169789930558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45948.169789930558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45948.169789930558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45948.169789930558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45948.169789930558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45948.169789930558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45948.169789930558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45948.169789930558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45948.169789930558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45948.169789930558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45948.169789930558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45948.169789930558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45948.169789930558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45948.169789930558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45948.169789930558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45948.169789930558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45948.169789930558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45948.169789930558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45948.169789930558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45948.169789930558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45948.169789930558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45948.169789930558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45948.169789930558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45948.169789930558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45948.169789930558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45948.169789930558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45948.169789930558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45948.169789930558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45948.169789930558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45948.169789930558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45948.169789930558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45948.169789930558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45948.169789930558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45948.169789930558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45948.169789930558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45948.169789930558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45948.169789930558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45948.169789930558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45948.169789930558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45948.169789930558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45948.169789930558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45948.169789930558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45948.169789930558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45948.169789930558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45948.169789930558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45948.169789930558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45948.169789930558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45948.169789930558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45948.169789930558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45948.169789930558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45948.169789930558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45948.169789930558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45948.169789930558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45948.169789930558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45948.169789930558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45948.169789930558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45948.169789930558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45948.169789930558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45948.169789930558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45948.169789930558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45948.169789930558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45948.169789930558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45948.169789930558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45948.169789930558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45948.169789930558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45948.169789930558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45948.169789930558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45948.169789930558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45948.169789930558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45948.169789930558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45948.169789930558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45948.169789930558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45948.169789930558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45948.169789930558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45948.169789930558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45948.169789930558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45948.169789930558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45948.169789930558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45948.169789930558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45948.169789930558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45948.169789930558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45948.169789930558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45948.169789930558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45948.169789930558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45948.169789930558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45948.169789930558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45948.169789930558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45948.169789930558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45948.169789930558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45948.169789930558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45948.169789930558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45948.169789930558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45948.169789930558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45948.169789930558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45948.169789930558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45948.169789930558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45948.169789930558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45948.169789930558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45948.169789930558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45948.169789930558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45948.169789930558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45948.169789930558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45948.169789930558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45948.169789930558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45948.169789930558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45948.169789930558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45948.169789930558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45948.169789930558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45948.169789930558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45948.169789930558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45948.169789930558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45948.169789930558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45948.169789930558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45948.169789930558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45948.169789930558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45948.169789930558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45948.169789930558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45948.169789930558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45948.169789930558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45948.169789930558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45948.169789930558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45948.169789930558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45948.169789930558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45948.169789930558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45948.169789930558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45948.169789930558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45948.169789930558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45948.169789930558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45948.169789930558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45948.169789930558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45948.169789930558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45948.169789930558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45948.169789930558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45948.169789930558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45948.169789930558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45948.169789930558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45948.169789930558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45948.169789930558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45948.169789930558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45948.169789930558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45948.169789930558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45948.169789930558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45948.169789930558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45948.169789930558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45948.169789930558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45948.169789930558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45948.169789930558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45948.169789930558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45948.169789930558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45948.169789930558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45948.169789930558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45948.169789930558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45948.169789930558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45948.169789930558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45948.169789930558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45948.169789930558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45948.169789930558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45948.169789930558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45948.169789930558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45948.169789930558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45948.169789930558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45948.169789930558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45948.169789930558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45948.169789930558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45948.169789930558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45948.169789930558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45948.169789930558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45948.169789930558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45948.169789930558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45948.169789930558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45948.169789930558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45948.169789930558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45948.169789930558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45948.169789930558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45948.169789930558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45948.169789930558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45948.169789930558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45948.169789930558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45948.169789930558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45948.169789930558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45948.169789930558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45948.169789930558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45948.169789930558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45948.169789930558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45948.169789930558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45948.169789930558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45948.169789930558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45948.169789930558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45948.169789930558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45948.169789930558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45948.169789930558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45948.169789930558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45948.169789930558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45948.169789930558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45948.169789930558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45948.169789930558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45948.169789930558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45948.169789930558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45948.169789930558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45948.169789930558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45948.169789930558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45948.169789930558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45948.169789930558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45948.169789930558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45948.169789930558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45948.169789930558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45948.169789930558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45948.169789930558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45948.169789930558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45948.169789930558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45948.169789930558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45948.169789930558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45948.169789930558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45948.169789930558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45948.169789930558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45948.169789930558</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7"/>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244.6890721064774</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0.67469733796315268</v>
      </c>
      <c r="H3" s="128">
        <v>45947.457812499997</v>
      </c>
      <c r="I3" s="124" t="str">
        <f>IFERROR(VLOOKUP(D3,DB!A:F,6,0),"")</f>
        <v>SCECO</v>
      </c>
      <c r="J3" s="124" t="str">
        <f>IFERROR(VLOOKUP(D3,DB!A:G,7,0),"")</f>
        <v>Dead</v>
      </c>
      <c r="K3" s="130" t="s">
        <v>39062</v>
      </c>
      <c r="L3" s="126" t="str">
        <f>IFERROR(VLOOKUP(D3,DB!A:I,9,0),"")</f>
        <v>Latis</v>
      </c>
    </row>
    <row r="4" spans="1:16" ht="15" customHeight="1">
      <c r="A4" s="124" t="s">
        <v>39063</v>
      </c>
      <c r="B4" s="124" t="str">
        <f>IFERROR(VLOOKUP(D4,DB!A:K,11,0),"")</f>
        <v>R4</v>
      </c>
      <c r="C4" s="125">
        <v>1</v>
      </c>
      <c r="D4" s="126" t="s">
        <v>35910</v>
      </c>
      <c r="E4" s="101" t="s">
        <v>38964</v>
      </c>
      <c r="F4" s="128">
        <v>45948.001273148147</v>
      </c>
      <c r="G4" s="129">
        <f ca="1">IFERROR(NOW()-F4,"")</f>
        <v>0.16851678241073387</v>
      </c>
      <c r="H4" s="128">
        <v>45947.995509259257</v>
      </c>
      <c r="I4" s="124" t="str">
        <f>IFERROR(VLOOKUP(D4,DB!A:F,6,0),"")</f>
        <v>Generator-SG</v>
      </c>
      <c r="J4" s="124" t="str">
        <f>IFERROR(VLOOKUP(D4,DB!A:G,7,0),"")</f>
        <v>Dead</v>
      </c>
      <c r="K4" s="130" t="s">
        <v>39064</v>
      </c>
      <c r="L4" s="126" t="str">
        <f>IFERROR(VLOOKUP(D4,DB!A:I,9,0),"")</f>
        <v>Latis</v>
      </c>
    </row>
    <row r="5" spans="1:16" ht="15" customHeight="1">
      <c r="A5" s="124"/>
      <c r="B5" s="124" t="str">
        <f>IFERROR(VLOOKUP(D5,DB!A:K,11,0),"")</f>
        <v/>
      </c>
      <c r="C5" s="125"/>
      <c r="D5" s="126"/>
      <c r="E5" s="101"/>
      <c r="F5" s="128"/>
      <c r="G5" s="129">
        <f ca="1">IFERROR(NOW()-F5,"")</f>
        <v>45948.169789930558</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45948.169789930558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45948.169789930558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45948.169789930558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45948.169789930558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45948.169789930558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45948.169789930558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45948.169789930558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45948.169789930558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45948.169789930558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45948.169789930558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45948.169789930558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45948.169789930558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45948.169789930558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45948.169789930558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45948.169789930558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45948.169789930558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45948.169789930558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45948.169789930558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45948.169789930558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45948.169789930558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45948.169789930558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45948.169789930558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45948.169789930558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45948.169789930558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45948.169789930558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45948.169789930558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45948.169789930558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45948.169789930558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45948.169789930558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45948.169789930558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45948.169789930558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45948.169789930558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45948.169789930558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45948.169789930558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45948.169789930558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45948.169789930558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45948.169789930558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45948.169789930558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45948.169789930558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45948.169789930558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45948.169789930558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45948.169789930558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45948.169789930558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45948.169789930558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45948.169789930558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45948.169789930558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45948.169789930558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45948.169789930558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45948.169789930558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45948.169789930558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45948.169789930558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45948.169789930558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45948.169789930558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45948.169789930558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45948.169789930558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45948.169789930558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45948.169789930558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45948.169789930558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45948.169789930558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45948.169789930558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45948.169789930558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45948.169789930558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45948.169789930558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45948.169789930558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45948.169789930558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45948.169789930558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45948.169789930558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45948.169789930558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45948.169789930558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45948.169789930558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45948.169789930558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45948.169789930558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45948.169789930558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45948.169789930558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45948.169789930558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45948.169789930558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45948.169789930558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45948.169789930558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45948.169789930558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45948.169789930558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45948.169789930558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45948.169789930558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45948.169789930558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45948.169789930558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45948.169789930558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45948.169789930558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45948.169789930558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45948.169789930558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45948.169789930558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45948.169789930558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45948.169789930558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45948.169789930558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45948.169789930558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45948.169789930558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45948.169789930558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45948.169789930558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45948.169789930558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45948.169789930558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45948.169789930558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45948.169789930558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45948.169789930558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45948.169789930558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45948.169789930558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45948.169789930558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45948.169789930558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45948.169789930558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45948.169789930558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45948.169789930558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45948.169789930558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45948.169789930558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45948.169789930558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45948.169789930558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45948.169789930558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45948.169789930558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45948.169789930558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45948.169789930558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45948.169789930558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45948.169789930558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45948.169789930558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45948.169789930558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45948.169789930558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45948.169789930558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45948.169789930558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45948.169789930558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45948.169789930558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45948.169789930558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45948.169789930558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45948.169789930558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45948.169789930558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45948.169789930558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45948.169789930558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45948.169789930558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45948.169789930558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45948.169789930558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45948.169789930558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45948.169789930558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45948.169789930558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45948.169789930558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45948.169789930558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45948.169789930558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45948.169789930558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45948.169789930558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45948.169789930558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45948.169789930558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45948.169789930558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45948.169789930558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45948.169789930558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45948.169789930558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45948.169789930558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45948.169789930558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45948.169789930558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45948.169789930558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45948.169789930558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45948.169789930558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45948.169789930558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45948.169789930558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45948.169789930558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45948.169789930558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45948.169789930558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45948.169789930558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45948.169789930558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45948.169789930558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45948.169789930558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45948.169789930558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45948.169789930558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45948.169789930558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45948.169789930558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45948.169789930558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45948.169789930558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45948.169789930558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45948.169789930558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45948.169789930558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45948.169789930558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45948.169789930558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45948.169789930558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45948.169789930558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45948.169789930558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45948.169789930558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45948.169789930558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45948.169789930558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45948.169789930558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45948.169789930558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45948.169789930558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45948.169789930558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45948.169789930558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45948.169789930558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45948.169789930558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45948.169789930558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45948.169789930558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45948.169789930558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45948.169789930558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45948.169789930558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45948.169789930558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45948.169789930558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45948.169789930558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45948.169789930558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45948.169789930558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45948.169789930558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45948.169789930558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45948.169789930558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45948.169789930558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45948.169789930558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45948.169789930558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45948.169789930558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45948.169789930558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45948.169789930558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45948.169789930558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45948.169789930558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45948.169789930558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45948.169789930558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45948.169789930558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45948.169789930558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45948.169789930558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45948.169789930558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45948.169789930558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45948.169789930558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45948.169789930558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45948.169789930558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45948.169789930558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45948.169789930558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45948.169789930558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45948.169789930558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45948.169789930558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45948.169789930558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45948.169789930558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45948.169789930558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45948.169789930558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45948.169789930558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45948.169789930558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45948.169789930558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45948.169789930558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45948.169789930558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45948.169789930558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45948.169789930558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45948.169789930558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45948.169789930558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45948.169789930558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45948.169789930558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45948.169789930558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45948.169789930558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45948.169789930558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45948.169789930558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45948.169789930558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45948.169789930558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45948.169789930558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45948.169789930558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45948.169789930558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45948.169789930558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45948.169789930558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45948.169789930558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45948.169789930558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45948.169789930558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45948.169789930558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45948.169789930558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45948.169789930558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45948.169789930558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45948.169789930558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45948.169789930558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45948.169789930558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45948.169789930558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45948.169789930558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45948.169789930558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45948.169789930558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45948.169789930558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45948.169789930558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45948.169789930558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45948.169789930558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45948.169789930558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45948.169789930558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45948.169789930558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45948.169789930558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45948.169789930558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45948.169789930558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45948.169789930558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45948.169789930558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45948.169789930558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45948.169789930558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45948.169789930558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45948.169789930558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45948.169789930558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45948.169789930558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45948.169789930558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45948.169789930558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45948.169789930558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45948.169789930558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45948.169789930558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45948.169789930558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45948.169789930558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45948.169789930558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45948.169789930558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45948.169789930558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45948.169789930558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45948.169789930558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45948.169789930558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45948.169789930558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45948.169789930558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45948.169789930558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45948.169789930558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45948.169789930558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45948.169789930558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45948.169789930558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45948.169789930558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45948.169789930558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45948.169789930558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45948.169789930558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45948.169789930558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45948.169789930558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45948.169789930558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45948.169789930558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45948.169789930558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45948.169789930558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45948.169789930558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45948.169789930558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45948.169789930558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45948.169789930558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45948.169789930558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45948.169789930558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45948.169789930558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45948.169789930558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45948.169789930558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45948.169789930558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45948.169789930558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45948.169789930558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45948.169789930558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45948.169789930558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45948.169789930558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45948.169789930558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45948.169789930558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45948.169789930558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45948.169789930558</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45948.169789930558</v>
      </c>
      <c r="H336" s="128"/>
      <c r="I336" s="124" t="str">
        <f>IFERROR(VLOOKUP(D336,DB!A:F,6,0),"")</f>
        <v/>
      </c>
      <c r="J336" s="124" t="str">
        <f>IFERROR(VLOOKUP(D336,DB!A:G,7,0),"")</f>
        <v/>
      </c>
      <c r="K336" s="130"/>
      <c r="L336" s="126" t="str">
        <f>IFERROR(VLOOKUP(D336,DB!A:I,9,0),"")</f>
        <v/>
      </c>
    </row>
    <row r="337" spans="1:12" ht="15" customHeight="1">
      <c r="A337" s="131"/>
      <c r="B337" s="131" t="str">
        <f>IFERROR(VLOOKUP(D337,DB!A:K,11,0),"")</f>
        <v/>
      </c>
      <c r="C337" s="132"/>
      <c r="D337" s="133"/>
      <c r="E337" s="134"/>
      <c r="F337" s="135"/>
      <c r="G337" s="136">
        <f ca="1">IFERROR(NOW()-F337,"")</f>
        <v>45948.169789930558</v>
      </c>
      <c r="H337" s="135"/>
      <c r="I337" s="131" t="str">
        <f>IFERROR(VLOOKUP(D337,DB!A:F,6,0),"")</f>
        <v/>
      </c>
      <c r="J337" s="131" t="str">
        <f>IFERROR(VLOOKUP(D337,DB!A:G,7,0),"")</f>
        <v/>
      </c>
      <c r="K337" s="137"/>
      <c r="L337" s="133" t="str">
        <f>IFERROR(VLOOKUP(D337,DB!A:I,9,0),"")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39065</v>
      </c>
      <c r="B2" s="37" t="str">
        <f>IFERROR(VLOOKUP(D2,DB!A:K,11,0),"")</f>
        <v>R5</v>
      </c>
      <c r="C2" s="37">
        <v>3</v>
      </c>
      <c r="D2" s="123" t="s">
        <v>36000</v>
      </c>
      <c r="E2" s="37" t="s">
        <v>38964</v>
      </c>
      <c r="F2" s="38">
        <v>45891.832060185188</v>
      </c>
      <c r="G2" s="154">
        <f ca="1">IFERROR(NOW()-F2,"")</f>
        <v>56.337729513885279</v>
      </c>
      <c r="H2" s="38">
        <v>45891.790393518517</v>
      </c>
      <c r="I2" s="37" t="str">
        <f>IFERROR(VLOOKUP(D2,DB!A:F,6,0),"")</f>
        <v>Generator-SG</v>
      </c>
      <c r="J2" s="37" t="str">
        <f>IFERROR(VLOOKUP(D2,DB!A:G,7,0),"")</f>
        <v>Vandalized</v>
      </c>
      <c r="K2" s="37" t="s">
        <v>39066</v>
      </c>
      <c r="L2" s="37" t="str">
        <f>IFERROR(VLOOKUP(D2,DB!A:I,9,0),"")</f>
        <v>Latis</v>
      </c>
      <c r="M2" s="122"/>
    </row>
    <row r="3" spans="1:13" ht="30.75">
      <c r="A3" s="37" t="s">
        <v>39067</v>
      </c>
      <c r="B3" s="37" t="str">
        <f>IFERROR(VLOOKUP(D3,DB!A:K,11,0),"")</f>
        <v>R5</v>
      </c>
      <c r="C3" s="37">
        <v>1</v>
      </c>
      <c r="D3" s="37" t="s">
        <v>31295</v>
      </c>
      <c r="E3" s="37" t="s">
        <v>39048</v>
      </c>
      <c r="F3" s="38">
        <v>45926.188877314817</v>
      </c>
      <c r="G3" s="154">
        <f t="shared" ref="G3" ca="1" si="0">IFERROR(NOW()-F3,"")</f>
        <v>21.980912384256953</v>
      </c>
      <c r="H3" s="38">
        <v>45926.158159722225</v>
      </c>
      <c r="I3" s="37" t="str">
        <f>IFERROR(VLOOKUP(D3,DB!A:F,6,0),"")</f>
        <v>SCECO</v>
      </c>
      <c r="J3" s="37" t="str">
        <f>IFERROR(VLOOKUP(D3,DB!A:G,7,0),"")</f>
        <v>Good</v>
      </c>
      <c r="K3" s="37" t="s">
        <v>39068</v>
      </c>
      <c r="L3" s="37" t="str">
        <f>IFERROR(VLOOKUP(D3,DB!A:I,9,0),"")</f>
        <v>Latis</v>
      </c>
      <c r="M3" s="122"/>
    </row>
    <row r="4" spans="1:13" ht="30.75">
      <c r="A4" s="37" t="s">
        <v>39069</v>
      </c>
      <c r="B4" s="37" t="str">
        <f>IFERROR(VLOOKUP(D4,DB!A:K,11,0),"")</f>
        <v>R5</v>
      </c>
      <c r="C4" s="37">
        <v>2</v>
      </c>
      <c r="D4" s="37" t="s">
        <v>31159</v>
      </c>
      <c r="E4" s="37" t="s">
        <v>38964</v>
      </c>
      <c r="F4" s="38">
        <v>45944.771574074075</v>
      </c>
      <c r="G4" s="39">
        <f t="shared" ref="G4" ca="1" si="1">IFERROR(NOW()-F4,"")</f>
        <v>3.3982156249985565</v>
      </c>
      <c r="H4" s="38">
        <v>45944.676192129627</v>
      </c>
      <c r="I4" s="37" t="str">
        <f>IFERROR(VLOOKUP(D4,DB!A:F,6,0),"")</f>
        <v>SCECO</v>
      </c>
      <c r="J4" s="37" t="str">
        <f>IFERROR(VLOOKUP(D4,DB!A:G,7,0),"")</f>
        <v>Dead</v>
      </c>
      <c r="K4" s="37" t="s">
        <v>39070</v>
      </c>
      <c r="L4" s="37" t="str">
        <f>IFERROR(VLOOKUP(D4,DB!A:I,9,0),"")</f>
        <v>Latis</v>
      </c>
    </row>
    <row r="5" spans="1:13" ht="30.75">
      <c r="A5" s="37" t="s">
        <v>39071</v>
      </c>
      <c r="B5" s="37" t="str">
        <f>IFERROR(VLOOKUP(D5,DB!A:K,11,0),"")</f>
        <v>R5</v>
      </c>
      <c r="C5" s="37">
        <v>1</v>
      </c>
      <c r="D5" s="123" t="s">
        <v>34747</v>
      </c>
      <c r="E5" s="37" t="s">
        <v>39048</v>
      </c>
      <c r="F5" s="38">
        <v>45947.497812499998</v>
      </c>
      <c r="G5" s="39">
        <f t="shared" ref="G5:G13" ca="1" si="2">IFERROR(NOW()-F5,"")</f>
        <v>0.67197719907562714</v>
      </c>
      <c r="H5" s="38">
        <v>45947.491562499999</v>
      </c>
      <c r="I5" s="37" t="str">
        <f>IFERROR(VLOOKUP(D5,DB!A:F,6,0),"")</f>
        <v>SCECO</v>
      </c>
      <c r="J5" s="37" t="str">
        <f>IFERROR(VLOOKUP(D5,DB!A:G,7,0),"")</f>
        <v>Dead</v>
      </c>
      <c r="K5" s="37" t="s">
        <v>39072</v>
      </c>
      <c r="L5" s="37" t="str">
        <f>IFERROR(VLOOKUP(D5,DB!A:I,9,0),"")</f>
        <v>Latis</v>
      </c>
    </row>
    <row r="6" spans="1:13" ht="15">
      <c r="A6" s="37"/>
      <c r="B6" s="37" t="str">
        <f>IFERROR(VLOOKUP(D6,DB!A:K,11,0),"")</f>
        <v/>
      </c>
      <c r="C6" s="37"/>
      <c r="D6" s="123"/>
      <c r="E6" s="37"/>
      <c r="F6" s="38"/>
      <c r="G6" s="39">
        <f t="shared" ca="1" si="2"/>
        <v>45948.169789699074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45948.169789699074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45948.169789699074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45948.169789699074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45948.169789699074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45948.169789699074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45948.169789699074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45948.169789699074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45948.169789699074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45948.169789699074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45948.169789699074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45948.169789699074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45948.169789699074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45948.169789699074</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45948.169789699074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45948.169789699074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45948.169789699074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45948.169789699074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45948.169789699074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45948.169789699074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45948.169789699074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45948.169789699074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45948.169789699074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45948.169789699074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45948.169789699074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45948.169789699074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45948.169789699074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45948.169789699074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45948.169789699074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45948.169789699074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45948.169789699074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45948.169789699074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45948.169789699074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45948.169789699074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45948.169789699074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45948.169789699074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45948.169789699074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45948.169789699074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45948.169789699074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45948.169789699074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45948.169789699074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45948.169789699074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45948.169789699074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45948.169789699074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45948.169789699074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45948.169789699074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45948.169789699074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45948.169789699074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45948.169789699074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45948.169789699074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45948.169789699074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45948.169789699074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45948.169789699074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45948.169789699074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45948.169789699074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45948.169789699074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45948.169789699074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45948.169789699074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45948.169789699074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45948.169789699074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45948.169789699074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45948.169789699074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45948.169789699074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45948.169789699074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45948.169789699074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45948.169789699074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45948.169789699074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45948.169789699074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45948.169789699074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45948.169789699074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45948.169789699074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45948.169789699074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45948.169789699074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45948.169789699074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45948.169789699074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45948.169789699074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45948.169789699074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45948.169789699074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45948.169789699074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45948.169789699074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45948.169789699074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45948.169789699074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45948.169789699074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45948.169789699074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45948.169789699074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45948.169789699074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45948.169789699074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45948.169789699074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45948.169789699074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45948.169789699074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45948.169789699074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45948.169789699074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45948.169789699074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45948.169789699074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45948.169789699074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45948.169789699074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45948.169789699074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45948.169789699074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45948.169789699074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45948.169789699074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45948.169789699074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45948.169789699074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45948.169789699074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45948.169789699074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45948.169789699074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45948.169789699074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45948.169789699074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45948.169789699074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45948.169789699074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45948.169789699074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45948.169789699074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45948.169789699074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45948.169789699074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45948.169789699074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45948.169789699074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45948.169789699074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45948.169789699074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45948.169789699074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45948.169789699074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45948.169789699074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45948.169789699074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45948.169789699074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45948.169789699074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45948.169789699074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45948.169789699074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45948.169789699074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45948.169789699074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45948.169789699074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45948.169789699074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45948.169789699074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45948.169789699074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45948.169789699074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45948.169789699074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45948.169789699074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45948.169789699074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45948.169789699074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45948.169789699074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45948.169789699074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45948.169789699074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45948.169789699074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45948.169789699074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45948.169789699074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45948.169789699074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45948.169789699074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45948.169789699074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45948.169789699074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45948.169789699074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45948.169789699074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45948.169789699074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45948.169789699074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45948.169789699074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45948.169789699074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45948.169789699074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45948.169789699074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45948.169789699074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45948.169789699074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45948.169789699074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45948.169789699074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45948.169789699074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45948.169789699074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45948.169789699074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45948.169789699074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45948.169789699074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45948.169789699074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45948.169789699074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45948.169789699074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45948.169789699074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45948.169789699074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45948.169789699074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45948.169789699074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45948.169789699074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45948.169789699074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45948.169789699074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45948.169789699074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45948.169789699074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45948.169789699074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45948.169789699074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45948.169789699074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45948.169789699074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45948.169789699074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45948.169789699074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45948.169789699074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45948.169789699074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45948.169789699074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45948.169789699074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45948.169789699074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45948.169789699074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45948.169789699074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45948.169789699074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45948.169789699074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45948.169789699074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45948.169789699074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45948.169789699074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45948.169789699074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45948.169789699074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45948.169789699074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45948.169789699074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45948.169789699074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45948.169789699074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45948.169789699074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45948.169789699074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45948.169789699074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45948.169789699074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45948.169789699074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45948.169789699074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45948.169789699074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45948.169789699074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45948.169789699074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45948.169789699074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45948.169789699074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45948.169789699074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45948.169789699074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45948.169789699074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45948.169789699074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45948.169789699074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45948.169789699074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45948.169789699074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45948.169789699074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45948.169789699074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45948.169789699074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45948.169789699074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45948.169789699074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45948.169789699074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45948.169789699074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45948.169789699074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45948.169789699074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45948.169789699074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45948.169789699074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45948.169789699074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45948.169789699074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45948.169789699074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45948.169789699074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45948.169789699074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45948.169789699074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45948.169789699074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45948.169789699074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45948.169789699074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45948.169789699074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45948.169789699074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45948.169789699074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45948.169789699074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45948.169789699074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45948.169789699074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45948.169789699074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45948.169789699074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45948.169789699074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45948.169789699074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45948.169789699074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45948.169789699074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45948.169789699074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45948.169789699074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45948.169789699074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45948.169789699074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45948.169789699074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45948.169789699074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45948.169789699074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45948.169789699074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45948.169789699074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45948.169789699074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45948.169789699074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45948.169789699074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45948.169789699074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45948.169789699074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45948.169789699074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45948.169789699074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45948.169789699074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45948.169789699074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45948.169789699074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45948.169789699074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45948.169789699074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45948.169789699074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45948.169789699074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45948.169789699074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45948.169789699074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45948.169789699074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45948.169789699074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45948.169789699074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45948.169789699074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45948.169789699074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45948.169789699074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45948.169789699074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45948.169789699074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45948.169789699074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45948.169789699074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45948.169789699074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45948.169789699074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45948.169789699074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45948.169789699074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45948.169789699074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45948.169789699074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45948.169789699074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45948.169789699074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45948.169789699074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45948.169789699074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45948.169789699074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45948.169789699074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45948.169789699074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45948.169789699074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45948.169789699074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45948.169789699074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45948.169789699074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45948.169789699074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45948.169789699074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45948.169789699074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45948.169789699074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45948.169789699074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45948.169789699074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45948.169789699074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45948.169789699074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45948.169789699074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45948.169789699074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45948.169789699074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45948.169789699074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45948.169789699074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45948.169789699074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45948.169789699074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45948.169789699074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45948.169789699074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45948.169789699074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45948.169789699074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45948.169789699074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45948.169789699074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45948.169789699074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45948.169789699074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45948.169789699074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45948.169789699074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45948.169789699074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45948.169789699074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45948.169789699074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45948.169789699074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45948.169789699074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45948.169789699074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45948.169789699074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45948.169789699074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45948.169789699074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45948.169789699074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45948.169789699074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45948.169789699074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45948.169789699074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45948.169789699074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45948.169789699074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45948.169789699074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45948.169789699074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45948.169789699074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45948.169789699074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45948.169789699074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45948.169789699074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45948.169789699074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45948.169789699074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45948.169789699074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45948.169789699074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45948.169789699074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45948.169789699074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45948.169789699074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45948.169789699074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45948.169789699074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45948.169789699074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45948.169789699074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45948.169789699074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45948.169789699074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45948.169789699074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45948.169789699074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45948.169789699074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45948.169789699074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45948.169789699074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45948.169789699074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45948.169789699074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45948.169789699074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45948.169789699074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45948.169789699074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45948.169789699074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45948.169789699074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45948.169789699074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45948.169789699074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45948.169789699074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45948.169789699074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45948.169789699074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45948.169789699074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45948.169789699074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45948.169789699074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45948.169789699074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45948.169789699074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45948.169789699074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45948.169789699074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45948.169789699074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45948.169789699074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45948.169789699074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45948.169789699074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45948.169789699074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45948.169789699074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45948.169789699074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45948.169789699074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45948.169789699074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45948.169789699074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45948.169789699074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45948.169789699074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45948.169789699074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45948.169789699074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45948.169789699074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45948.169789699074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45948.169789699074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45948.169789699074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45948.169789699074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45948.169789699074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45948.169789699074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45948.169789699074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45948.169789699074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45948.169789699074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45948.169789699074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45948.169789699074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45948.169789699074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45948.169789699074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45948.169789699074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45948.169789699074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45948.169789699074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45948.169789699074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45948.169789699074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45948.169789699074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45948.169789699074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45948.169789699074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45948.169789699074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45948.169789699074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45948.169789699074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45948.169789699074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45948.169789699074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45948.169789699074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45948.169789699074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45948.169789699074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45948.169789699074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45948.169789699074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45948.169789699074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45948.169789699074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45948.169789699074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45948.169789699074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45948.169789699074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45948.169789699074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45948.169789699074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45948.169789699074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45948.169789699074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45948.169789699074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45948.169789699074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45948.169789699074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45948.169789699074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45948.169789699074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45948.169789699074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45948.169789699074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45948.169789699074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45948.169789699074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45948.169789699074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45948.169789699074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45948.169789699074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45948.169789699074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45948.169789699074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45948.169789699074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45948.169789699074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45948.169789699074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45948.169789699074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45948.169789699074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45948.169789699074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45948.169789699074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45948.169789699074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45948.169789699074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45948.169789699074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45948.169789699074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45948.169789699074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45948.169789699074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45948.169789699074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45948.169789699074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45948.169789699074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45948.169789699074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45948.169789699074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45948.169789699074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45948.169789699074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45948.169789699074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45948.169789699074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45948.169789699074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45948.169789699074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45948.169789699074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45948.169789699074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45948.169789699074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45948.169789699074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45948.169789699074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45948.169789699074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45948.169789699074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45948.169789699074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45948.169789699074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45948.169789699074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45948.169789699074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45948.169789699074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45948.169789699074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45948.169789699074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45948.169789699074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45948.169789699074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45948.169789699074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45948.169789699074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45948.169789699074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45948.169789699074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45948.169789699074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45948.169789699074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45948.169789699074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45948.169789699074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45948.169789699074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45948.169789699074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45948.169789699074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45948.169789699074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45948.169789699074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45948.169789699074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45948.169789699074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45948.169789699074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45948.169789699074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45948.169789699074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45948.169789699074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45948.169789699074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45948.169789699074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45948.169789699074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45948.169789699074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45948.169789699074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45948.169789699074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45948.169789699074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45948.169789699074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45948.169789699074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45948.169789699074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45948.169789699074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45948.169789699074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45948.169789699074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45948.169789699074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45948.169789699074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45948.169789699074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45948.169789699074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45948.169789699074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45948.169789699074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45948.169789699074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45948.169789699074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45948.169789699074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45948.169789699074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45948.169789699074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45948.169789699074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45948.169789699074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45948.169789699074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45948.169789699074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45948.169789699074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45948.169789699074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45948.169789699074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45948.169789699074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45948.169789699074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45948.169789699074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45948.169789699074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45948.169789699074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45948.169789699074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45948.169789699074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45948.169789699074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45948.169789699074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45948.169789699074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45948.169789699074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45948.169789699074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45948.169789699074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45948.169789699074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45948.169789699074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45948.169789699074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45948.169789699074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45948.169789699074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45948.169789699074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45948.169789699074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45948.169789699074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45948.169789699074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45948.169789699074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45948.169789699074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45948.169789699074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39073</v>
      </c>
      <c r="B2" s="146" t="s">
        <v>5398</v>
      </c>
      <c r="C2" s="145">
        <v>1</v>
      </c>
      <c r="D2" s="146" t="s">
        <v>34463</v>
      </c>
      <c r="E2" s="145" t="s">
        <v>39074</v>
      </c>
      <c r="F2" s="147">
        <v>45926.772847222222</v>
      </c>
      <c r="G2" s="148">
        <f ca="1">IFERROR(NOW()-F2,"-")</f>
        <v>21.396942476851109</v>
      </c>
      <c r="H2" s="149">
        <v>45927.449074074102</v>
      </c>
      <c r="I2" s="146" t="str">
        <f>IFERROR(VLOOKUP(D2,DB!A:F,6,0),"")</f>
        <v>SCECO</v>
      </c>
      <c r="J2" s="146" t="str">
        <f>IFERROR(VLOOKUP(D2,DB!A:G,7,0),"")</f>
        <v>Weak</v>
      </c>
      <c r="K2" s="145" t="s">
        <v>39075</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39076</v>
      </c>
      <c r="B3" s="146" t="str">
        <f>IFERROR(VLOOKUP(D3,DB!A:K,11,0),"")</f>
        <v>R6</v>
      </c>
      <c r="C3" s="145">
        <v>1</v>
      </c>
      <c r="D3" s="146" t="s">
        <v>34282</v>
      </c>
      <c r="E3" s="145" t="s">
        <v>38964</v>
      </c>
      <c r="F3" s="149">
        <v>45939.529062499998</v>
      </c>
      <c r="G3" s="148">
        <f ca="1">IFERROR(NOW()-F3,"-")</f>
        <v>8.6407271990756271</v>
      </c>
      <c r="H3" s="149">
        <v>45927.987534722219</v>
      </c>
      <c r="I3" s="146" t="str">
        <f>IFERROR(VLOOKUP(D3,DB!A:F,6,0),"")</f>
        <v>SCECO</v>
      </c>
      <c r="J3" s="146" t="str">
        <f>IFERROR(VLOOKUP(D3,DB!A:G,7,0),"")</f>
        <v>Vandalized</v>
      </c>
      <c r="K3" s="145" t="s">
        <v>39077</v>
      </c>
      <c r="L3" s="146" t="str">
        <f>IFERROR(VLOOKUP(D3,DB!A:I,9,0),"")</f>
        <v>Latis</v>
      </c>
    </row>
    <row r="4" spans="1:16383" ht="31.5" customHeight="1">
      <c r="A4" s="145" t="s">
        <v>39078</v>
      </c>
      <c r="B4" s="145" t="str">
        <f>IFERROR(VLOOKUP(D4,DB!A:K,11,0),"")</f>
        <v>R6</v>
      </c>
      <c r="C4" s="145">
        <v>1</v>
      </c>
      <c r="D4" s="145" t="s">
        <v>32639</v>
      </c>
      <c r="E4" s="145" t="s">
        <v>39074</v>
      </c>
      <c r="F4" s="149">
        <v>45948.076863425929</v>
      </c>
      <c r="G4" s="148">
        <f ca="1">IFERROR(NOW()-F4,"-")</f>
        <v>9.2926273144257721E-2</v>
      </c>
      <c r="H4" s="149">
        <v>45948.058831018519</v>
      </c>
      <c r="I4" s="145" t="str">
        <f>IFERROR(VLOOKUP(D4,DB!A:F,6,0),"")</f>
        <v>SCECO</v>
      </c>
      <c r="J4" s="145" t="str">
        <f>IFERROR(VLOOKUP(D4,DB!A:G,7,0),"")</f>
        <v>Dead+No BB Design</v>
      </c>
      <c r="K4" s="145" t="s">
        <v>39079</v>
      </c>
      <c r="L4" s="145" t="str">
        <f>IFERROR(VLOOKUP(D4,DB!A:I,9,0),"")</f>
        <v>Latis</v>
      </c>
    </row>
    <row r="5" spans="1:16383" ht="31.5" customHeight="1">
      <c r="A5" s="145" t="s">
        <v>39080</v>
      </c>
      <c r="B5" s="145" t="str">
        <f>IFERROR(VLOOKUP(D5,DB!A:K,11,0),"")</f>
        <v>R6</v>
      </c>
      <c r="C5" s="145">
        <v>1</v>
      </c>
      <c r="D5" s="145" t="s">
        <v>32747</v>
      </c>
      <c r="E5" s="145" t="s">
        <v>39074</v>
      </c>
      <c r="F5" s="149">
        <v>45948.159444444442</v>
      </c>
      <c r="G5" s="148">
        <f ca="1">IFERROR(NOW()-F5,"-")</f>
        <v>1.0345254631829448E-2</v>
      </c>
      <c r="H5" s="149">
        <v>45948.092499999999</v>
      </c>
      <c r="I5" s="145" t="str">
        <f>IFERROR(VLOOKUP(D5,DB!A:F,6,0),"")</f>
        <v>SCECO</v>
      </c>
      <c r="J5" s="145" t="str">
        <f>IFERROR(VLOOKUP(D5,DB!A:G,7,0),"")</f>
        <v>In progress</v>
      </c>
      <c r="K5" s="145" t="s">
        <v>39079</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45948.169789699074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45948.169789699074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45948.169789699074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45948.169789699074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45948.169789699074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45948.169789699074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45948.169789699074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45948.169789699074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45948.169789699074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45948.169789699074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45948.169789699074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45948.169789699074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45948.169789699074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45948.169789699074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45948.169789699074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45948.169789699074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45948.169789699074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45948.169789699074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45948.169789699074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45948.169789699074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45948.169789699074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45948.169789699074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45948.169789699074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45948.169789699074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45948.169789699074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45948.169789699074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45948.169789699074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45948.169789699074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45948.169789699074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45948.169789699074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45948.169789699074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45948.169789699074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45948.169789699074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45948.169789699074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45948.169789699074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45948.169789699074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45948.169789699074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45948.169789699074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45948.169789699074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45948.169789699074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45948.169789699074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45948.169789699074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45948.169789699074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45948.169789699074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45948.169789699074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45948.169789699074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45948.169789699074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45948.169789699074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45948.169789699074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45948.169789699074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45948.169789699074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45948.169789699074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45948.169789699074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45948.169789699074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45948.169789699074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45948.169789699074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45948.169789699074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45948.169789699074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45948.169789699074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45948.169789699074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45948.169789699074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45948.169789699074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45948.169789699074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45948.169789699074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45948.169789699074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45948.169789699074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45948.169789699074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45948.169789699074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45948.169789699074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45948.169789699074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45948.169789699074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45948.169789699074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45948.169789699074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45948.169789699074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45948.169789699074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45948.169789699074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45948.169789699074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45948.169789699074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45948.169789699074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45948.169789699074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45948.169789699074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45948.169789699074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45948.169789699074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45948.169789699074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45948.169789699074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45948.169789699074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45948.169789699074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45948.169789699074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45948.169789699074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45948.169789699074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45948.169789699074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45948.169789699074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45948.169789699074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45948.169789699074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6:E99 E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2025-10-18T01:06:34Z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